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BLS Wordpress Website Backup\06.05.2026\Building Permits\"/>
    </mc:Choice>
  </mc:AlternateContent>
  <xr:revisionPtr revIDLastSave="0" documentId="13_ncr:1_{6B9B3CDD-05F8-4D61-A809-3C7FDBDC3B92}" xr6:coauthVersionLast="47" xr6:coauthVersionMax="47" xr10:uidLastSave="{00000000-0000-0000-0000-000000000000}"/>
  <bookViews>
    <workbookView xWindow="22932" yWindow="-108" windowWidth="23256" windowHeight="12456" tabRatio="923" xr2:uid="{00000000-000D-0000-FFFF-FFFF00000000}"/>
  </bookViews>
  <sheets>
    <sheet name="SUMMARY" sheetId="35" r:id="rId1"/>
    <sheet name="2026" sheetId="71" r:id="rId2"/>
    <sheet name="2025" sheetId="70" r:id="rId3"/>
    <sheet name="2024" sheetId="69" r:id="rId4"/>
    <sheet name="2023" sheetId="68" r:id="rId5"/>
    <sheet name="2022" sheetId="67" r:id="rId6"/>
    <sheet name="2021" sheetId="66" r:id="rId7"/>
    <sheet name="2020" sheetId="65" r:id="rId8"/>
    <sheet name="2019" sheetId="64" r:id="rId9"/>
    <sheet name="2018" sheetId="63" r:id="rId10"/>
    <sheet name="2017" sheetId="62" r:id="rId11"/>
    <sheet name="2016" sheetId="61" r:id="rId12"/>
    <sheet name="2015" sheetId="60" r:id="rId13"/>
    <sheet name="2014" sheetId="59" r:id="rId14"/>
    <sheet name="2013" sheetId="58" r:id="rId15"/>
    <sheet name="2012" sheetId="57" r:id="rId16"/>
    <sheet name="2011" sheetId="56" r:id="rId17"/>
    <sheet name="2010" sheetId="55" r:id="rId18"/>
    <sheet name="2009" sheetId="54" r:id="rId19"/>
    <sheet name="2008" sheetId="53" r:id="rId20"/>
    <sheet name="2007" sheetId="47" r:id="rId21"/>
    <sheet name="2006" sheetId="46" r:id="rId22"/>
    <sheet name="2005" sheetId="45" r:id="rId23"/>
    <sheet name="2004" sheetId="48" r:id="rId24"/>
    <sheet name="2003" sheetId="49" r:id="rId25"/>
    <sheet name="2002" sheetId="50" r:id="rId26"/>
    <sheet name="2001" sheetId="51" r:id="rId27"/>
    <sheet name="2000" sheetId="52" r:id="rId28"/>
  </sheets>
  <definedNames>
    <definedName name="_xlnm.Print_Area" localSheetId="18">'2009'!$A$1:$N$42</definedName>
    <definedName name="_xlnm.Print_Area" localSheetId="16">'2011'!$A$1:$O$72</definedName>
    <definedName name="_xlnm.Print_Area" localSheetId="15">'2012'!$A$1:$O$42</definedName>
    <definedName name="_xlnm.Print_Area" localSheetId="14">'2013'!$A$1:$O$50</definedName>
    <definedName name="_xlnm.Print_Area" localSheetId="13">'2014'!$A$1:$O$49</definedName>
    <definedName name="_xlnm.Print_Area" localSheetId="12">'2015'!$A$1:$O$49</definedName>
    <definedName name="_xlnm.Print_Area" localSheetId="11">'2016'!$A$1:$O$49</definedName>
    <definedName name="_xlnm.Print_Area" localSheetId="9">'2018'!$A$1:$O$49</definedName>
    <definedName name="_xlnm.Print_Area" localSheetId="8">'2019'!$A$1:$O$49</definedName>
    <definedName name="_xlnm.Print_Area" localSheetId="7">'2020'!$A$1:$O$49</definedName>
    <definedName name="_xlnm.Print_Area" localSheetId="6">'2021'!$A$1:$O$49</definedName>
    <definedName name="_xlnm.Print_Area" localSheetId="5">'2022'!$A$1:$O$49</definedName>
    <definedName name="_xlnm.Print_Area" localSheetId="4">'2023'!$A$1:$O$49</definedName>
    <definedName name="_xlnm.Print_Area" localSheetId="3">'2024'!$A$1:$O$49</definedName>
    <definedName name="_xlnm.Print_Area" localSheetId="2">'2025'!$A$1:$O$49</definedName>
    <definedName name="_xlnm.Print_Area" localSheetId="1">'2026'!$A$1:$O$49</definedName>
    <definedName name="_xlnm.Print_Area" localSheetId="0">SUMMARY!$A$1:$BD$54</definedName>
    <definedName name="_xlnm.Print_Titles" localSheetId="0">SUMMARY!$A:$B,SUMMARY!$1:$11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9" i="35" l="1"/>
  <c r="C49" i="35"/>
  <c r="A49" i="71"/>
  <c r="M45" i="71"/>
  <c r="L45" i="71"/>
  <c r="K45" i="71"/>
  <c r="J45" i="71"/>
  <c r="I45" i="71"/>
  <c r="H45" i="71"/>
  <c r="G45" i="71"/>
  <c r="F45" i="71"/>
  <c r="O43" i="71"/>
  <c r="N43" i="71"/>
  <c r="O41" i="71"/>
  <c r="N41" i="71"/>
  <c r="O39" i="71"/>
  <c r="N39" i="71"/>
  <c r="O38" i="71"/>
  <c r="N38" i="71"/>
  <c r="O37" i="71"/>
  <c r="N37" i="71"/>
  <c r="O35" i="71"/>
  <c r="N35" i="71"/>
  <c r="O34" i="71"/>
  <c r="N34" i="71"/>
  <c r="O33" i="71"/>
  <c r="N33" i="71"/>
  <c r="O31" i="71"/>
  <c r="N31" i="71"/>
  <c r="O30" i="71"/>
  <c r="N30" i="71"/>
  <c r="O29" i="71"/>
  <c r="N29" i="71"/>
  <c r="O27" i="71"/>
  <c r="N27" i="71"/>
  <c r="O26" i="71"/>
  <c r="N26" i="71"/>
  <c r="O25" i="71"/>
  <c r="N25" i="71"/>
  <c r="O23" i="71"/>
  <c r="N23" i="71"/>
  <c r="O22" i="71"/>
  <c r="N22" i="71"/>
  <c r="O21" i="71"/>
  <c r="N21" i="71"/>
  <c r="N20" i="71"/>
  <c r="O19" i="71"/>
  <c r="N19" i="71"/>
  <c r="O18" i="71"/>
  <c r="N18" i="71"/>
  <c r="O17" i="71"/>
  <c r="N17" i="71"/>
  <c r="O15" i="71"/>
  <c r="N15" i="71"/>
  <c r="O14" i="71"/>
  <c r="N14" i="71"/>
  <c r="O13" i="71"/>
  <c r="N13" i="71"/>
  <c r="O11" i="71"/>
  <c r="N11" i="71"/>
  <c r="O10" i="71"/>
  <c r="N10" i="71"/>
  <c r="O9" i="71"/>
  <c r="N9" i="71"/>
  <c r="F49" i="35"/>
  <c r="E49" i="35"/>
  <c r="O45" i="71" l="1"/>
  <c r="N45" i="71"/>
  <c r="R41" i="71"/>
  <c r="Q41" i="71"/>
  <c r="R34" i="71"/>
  <c r="Q33" i="71"/>
  <c r="R26" i="71"/>
  <c r="R13" i="71"/>
  <c r="Q10" i="71"/>
  <c r="Q37" i="71"/>
  <c r="Q30" i="71"/>
  <c r="Q29" i="71"/>
  <c r="Q25" i="71"/>
  <c r="R22" i="71"/>
  <c r="Q21" i="71"/>
  <c r="R9" i="71"/>
  <c r="R43" i="71"/>
  <c r="Q43" i="71"/>
  <c r="R25" i="71"/>
  <c r="R18" i="71"/>
  <c r="Q13" i="71"/>
  <c r="Q9" i="71"/>
  <c r="R38" i="71"/>
  <c r="Q38" i="71"/>
  <c r="R30" i="71"/>
  <c r="Q26" i="71"/>
  <c r="R21" i="71"/>
  <c r="R17" i="71"/>
  <c r="R14" i="71"/>
  <c r="R37" i="71"/>
  <c r="Q34" i="71"/>
  <c r="R33" i="71"/>
  <c r="R29" i="71"/>
  <c r="Q22" i="71"/>
  <c r="Q18" i="71"/>
  <c r="Q17" i="71"/>
  <c r="Q14" i="71"/>
  <c r="R10" i="71"/>
  <c r="A49" i="70"/>
  <c r="M45" i="70"/>
  <c r="L45" i="70"/>
  <c r="K45" i="70"/>
  <c r="J45" i="70"/>
  <c r="I45" i="70"/>
  <c r="H45" i="70"/>
  <c r="G45" i="70"/>
  <c r="F45" i="70"/>
  <c r="O43" i="70"/>
  <c r="R43" i="70" s="1"/>
  <c r="N43" i="70"/>
  <c r="Q43" i="70" s="1"/>
  <c r="O41" i="70"/>
  <c r="R41" i="70" s="1"/>
  <c r="N41" i="70"/>
  <c r="Q41" i="70" s="1"/>
  <c r="O39" i="70"/>
  <c r="N39" i="70"/>
  <c r="O38" i="70"/>
  <c r="R38" i="70" s="1"/>
  <c r="N38" i="70"/>
  <c r="Q38" i="70" s="1"/>
  <c r="O37" i="70"/>
  <c r="R37" i="70" s="1"/>
  <c r="N37" i="70"/>
  <c r="Q37" i="70" s="1"/>
  <c r="O35" i="70"/>
  <c r="N35" i="70"/>
  <c r="O34" i="70"/>
  <c r="R34" i="70" s="1"/>
  <c r="N34" i="70"/>
  <c r="Q34" i="70" s="1"/>
  <c r="Q33" i="70"/>
  <c r="O33" i="70"/>
  <c r="R33" i="70" s="1"/>
  <c r="N33" i="70"/>
  <c r="O31" i="70"/>
  <c r="N31" i="70"/>
  <c r="Q30" i="70"/>
  <c r="O30" i="70"/>
  <c r="R30" i="70" s="1"/>
  <c r="N30" i="70"/>
  <c r="O29" i="70"/>
  <c r="R29" i="70" s="1"/>
  <c r="N29" i="70"/>
  <c r="Q29" i="70" s="1"/>
  <c r="O27" i="70"/>
  <c r="N27" i="70"/>
  <c r="O26" i="70"/>
  <c r="R26" i="70" s="1"/>
  <c r="N26" i="70"/>
  <c r="Q26" i="70" s="1"/>
  <c r="O25" i="70"/>
  <c r="N25" i="70"/>
  <c r="Q25" i="70" s="1"/>
  <c r="O23" i="70"/>
  <c r="N23" i="70"/>
  <c r="Q22" i="70"/>
  <c r="O22" i="70"/>
  <c r="R22" i="70" s="1"/>
  <c r="N22" i="70"/>
  <c r="O21" i="70"/>
  <c r="R21" i="70" s="1"/>
  <c r="N21" i="70"/>
  <c r="Q21" i="70" s="1"/>
  <c r="N20" i="70"/>
  <c r="O19" i="70"/>
  <c r="N19" i="70"/>
  <c r="O18" i="70"/>
  <c r="R18" i="70" s="1"/>
  <c r="N18" i="70"/>
  <c r="Q18" i="70" s="1"/>
  <c r="Q17" i="70"/>
  <c r="O17" i="70"/>
  <c r="R17" i="70" s="1"/>
  <c r="N17" i="70"/>
  <c r="O15" i="70"/>
  <c r="N15" i="70"/>
  <c r="Q14" i="70"/>
  <c r="O14" i="70"/>
  <c r="R14" i="70" s="1"/>
  <c r="N14" i="70"/>
  <c r="Q13" i="70"/>
  <c r="O13" i="70"/>
  <c r="R13" i="70" s="1"/>
  <c r="N13" i="70"/>
  <c r="O11" i="70"/>
  <c r="N11" i="70"/>
  <c r="O10" i="70"/>
  <c r="R10" i="70" s="1"/>
  <c r="N10" i="70"/>
  <c r="Q10" i="70" s="1"/>
  <c r="O9" i="70"/>
  <c r="R9" i="70" s="1"/>
  <c r="N9" i="70"/>
  <c r="Q9" i="70" s="1"/>
  <c r="Q45" i="71" l="1"/>
  <c r="R45" i="71"/>
  <c r="O45" i="70"/>
  <c r="R45" i="70" s="1"/>
  <c r="N45" i="70"/>
  <c r="Q45" i="70" s="1"/>
  <c r="R25" i="70"/>
  <c r="H49" i="35" l="1"/>
  <c r="G49" i="35"/>
  <c r="I45" i="69"/>
  <c r="H45" i="69"/>
  <c r="A49" i="69"/>
  <c r="M45" i="69"/>
  <c r="L45" i="69"/>
  <c r="K45" i="69"/>
  <c r="J45" i="69"/>
  <c r="G45" i="69"/>
  <c r="F45" i="69"/>
  <c r="O43" i="69"/>
  <c r="R43" i="69" s="1"/>
  <c r="N43" i="69"/>
  <c r="Q43" i="69" s="1"/>
  <c r="O41" i="69"/>
  <c r="R41" i="69" s="1"/>
  <c r="N41" i="69"/>
  <c r="Q41" i="69" s="1"/>
  <c r="O39" i="69"/>
  <c r="N39" i="69"/>
  <c r="O38" i="69"/>
  <c r="R38" i="69" s="1"/>
  <c r="N38" i="69"/>
  <c r="Q38" i="69" s="1"/>
  <c r="O37" i="69"/>
  <c r="R37" i="69" s="1"/>
  <c r="N37" i="69"/>
  <c r="Q37" i="69" s="1"/>
  <c r="O35" i="69"/>
  <c r="N35" i="69"/>
  <c r="O34" i="69"/>
  <c r="R34" i="69" s="1"/>
  <c r="N34" i="69"/>
  <c r="Q34" i="69" s="1"/>
  <c r="R33" i="69"/>
  <c r="O33" i="69"/>
  <c r="N33" i="69"/>
  <c r="Q33" i="69" s="1"/>
  <c r="O31" i="69"/>
  <c r="N31" i="69"/>
  <c r="O30" i="69"/>
  <c r="R30" i="69" s="1"/>
  <c r="N30" i="69"/>
  <c r="Q30" i="69" s="1"/>
  <c r="O29" i="69"/>
  <c r="R29" i="69" s="1"/>
  <c r="N29" i="69"/>
  <c r="Q29" i="69" s="1"/>
  <c r="O27" i="69"/>
  <c r="N27" i="69"/>
  <c r="O26" i="69"/>
  <c r="R26" i="69" s="1"/>
  <c r="N26" i="69"/>
  <c r="Q26" i="69" s="1"/>
  <c r="O25" i="69"/>
  <c r="R25" i="69" s="1"/>
  <c r="N25" i="69"/>
  <c r="Q25" i="69" s="1"/>
  <c r="O23" i="69"/>
  <c r="N23" i="69"/>
  <c r="O22" i="69"/>
  <c r="R22" i="69" s="1"/>
  <c r="N22" i="69"/>
  <c r="Q22" i="69" s="1"/>
  <c r="O21" i="69"/>
  <c r="R21" i="69" s="1"/>
  <c r="N21" i="69"/>
  <c r="Q21" i="69" s="1"/>
  <c r="N20" i="69"/>
  <c r="O19" i="69"/>
  <c r="N19" i="69"/>
  <c r="O18" i="69"/>
  <c r="R18" i="69" s="1"/>
  <c r="N18" i="69"/>
  <c r="Q18" i="69" s="1"/>
  <c r="O17" i="69"/>
  <c r="R17" i="69" s="1"/>
  <c r="N17" i="69"/>
  <c r="Q17" i="69" s="1"/>
  <c r="O15" i="69"/>
  <c r="N15" i="69"/>
  <c r="O14" i="69"/>
  <c r="R14" i="69" s="1"/>
  <c r="N14" i="69"/>
  <c r="Q14" i="69" s="1"/>
  <c r="O13" i="69"/>
  <c r="R13" i="69" s="1"/>
  <c r="N13" i="69"/>
  <c r="Q13" i="69" s="1"/>
  <c r="O11" i="69"/>
  <c r="N11" i="69"/>
  <c r="O10" i="69"/>
  <c r="R10" i="69" s="1"/>
  <c r="N10" i="69"/>
  <c r="Q10" i="69" s="1"/>
  <c r="O9" i="69"/>
  <c r="N9" i="69"/>
  <c r="O45" i="69" l="1"/>
  <c r="R45" i="69" s="1"/>
  <c r="N45" i="69"/>
  <c r="Q45" i="69" s="1"/>
  <c r="Q9" i="69"/>
  <c r="R9" i="69"/>
  <c r="J49" i="35" l="1"/>
  <c r="I49" i="35"/>
  <c r="N39" i="68" l="1"/>
  <c r="K45" i="68"/>
  <c r="J45" i="68"/>
  <c r="A49" i="68" l="1"/>
  <c r="M45" i="68"/>
  <c r="L45" i="68"/>
  <c r="G45" i="68"/>
  <c r="F45" i="68"/>
  <c r="O43" i="68"/>
  <c r="R43" i="68" s="1"/>
  <c r="N43" i="68"/>
  <c r="Q43" i="68" s="1"/>
  <c r="O41" i="68"/>
  <c r="R41" i="68" s="1"/>
  <c r="N41" i="68"/>
  <c r="Q41" i="68" s="1"/>
  <c r="O39" i="68"/>
  <c r="O38" i="68"/>
  <c r="R38" i="68" s="1"/>
  <c r="N38" i="68"/>
  <c r="Q38" i="68" s="1"/>
  <c r="O37" i="68"/>
  <c r="R37" i="68" s="1"/>
  <c r="N37" i="68"/>
  <c r="Q37" i="68" s="1"/>
  <c r="O35" i="68"/>
  <c r="N35" i="68"/>
  <c r="O34" i="68"/>
  <c r="R34" i="68" s="1"/>
  <c r="N34" i="68"/>
  <c r="Q34" i="68" s="1"/>
  <c r="Q33" i="68"/>
  <c r="O33" i="68"/>
  <c r="R33" i="68" s="1"/>
  <c r="N33" i="68"/>
  <c r="O31" i="68"/>
  <c r="N31" i="68"/>
  <c r="O30" i="68"/>
  <c r="R30" i="68" s="1"/>
  <c r="N30" i="68"/>
  <c r="Q30" i="68" s="1"/>
  <c r="O29" i="68"/>
  <c r="R29" i="68" s="1"/>
  <c r="N29" i="68"/>
  <c r="Q29" i="68" s="1"/>
  <c r="O27" i="68"/>
  <c r="N27" i="68"/>
  <c r="O26" i="68"/>
  <c r="R26" i="68" s="1"/>
  <c r="N26" i="68"/>
  <c r="Q26" i="68" s="1"/>
  <c r="O25" i="68"/>
  <c r="R25" i="68" s="1"/>
  <c r="N25" i="68"/>
  <c r="Q25" i="68" s="1"/>
  <c r="O23" i="68"/>
  <c r="N23" i="68"/>
  <c r="O22" i="68"/>
  <c r="R22" i="68" s="1"/>
  <c r="N22" i="68"/>
  <c r="Q22" i="68" s="1"/>
  <c r="O21" i="68"/>
  <c r="R21" i="68" s="1"/>
  <c r="N21" i="68"/>
  <c r="Q21" i="68" s="1"/>
  <c r="N20" i="68"/>
  <c r="O19" i="68"/>
  <c r="N19" i="68"/>
  <c r="O18" i="68"/>
  <c r="R18" i="68" s="1"/>
  <c r="N18" i="68"/>
  <c r="Q18" i="68" s="1"/>
  <c r="O17" i="68"/>
  <c r="R17" i="68" s="1"/>
  <c r="N17" i="68"/>
  <c r="Q17" i="68" s="1"/>
  <c r="O15" i="68"/>
  <c r="N15" i="68"/>
  <c r="O14" i="68"/>
  <c r="R14" i="68" s="1"/>
  <c r="N14" i="68"/>
  <c r="Q14" i="68" s="1"/>
  <c r="O13" i="68"/>
  <c r="R13" i="68" s="1"/>
  <c r="N13" i="68"/>
  <c r="Q13" i="68" s="1"/>
  <c r="O11" i="68"/>
  <c r="N11" i="68"/>
  <c r="O10" i="68"/>
  <c r="R10" i="68" s="1"/>
  <c r="N10" i="68"/>
  <c r="Q10" i="68" s="1"/>
  <c r="O9" i="68"/>
  <c r="N9" i="68"/>
  <c r="A3" i="68"/>
  <c r="O45" i="68" l="1"/>
  <c r="R45" i="68" s="1"/>
  <c r="N45" i="68"/>
  <c r="Q45" i="68" s="1"/>
  <c r="Q9" i="68"/>
  <c r="R9" i="68"/>
  <c r="K45" i="67"/>
  <c r="J45" i="67"/>
  <c r="K49" i="35"/>
  <c r="L49" i="35"/>
  <c r="N9" i="67"/>
  <c r="Q9" i="67" s="1"/>
  <c r="O9" i="67"/>
  <c r="N10" i="67"/>
  <c r="O10" i="67"/>
  <c r="R10" i="67" s="1"/>
  <c r="N11" i="67"/>
  <c r="O11" i="67"/>
  <c r="N13" i="67"/>
  <c r="Q13" i="67" s="1"/>
  <c r="O13" i="67"/>
  <c r="R13" i="67" s="1"/>
  <c r="N14" i="67"/>
  <c r="Q14" i="67" s="1"/>
  <c r="O14" i="67"/>
  <c r="R14" i="67" s="1"/>
  <c r="N15" i="67"/>
  <c r="O15" i="67"/>
  <c r="N17" i="67"/>
  <c r="Q17" i="67" s="1"/>
  <c r="O17" i="67"/>
  <c r="R17" i="67" s="1"/>
  <c r="N18" i="67"/>
  <c r="Q18" i="67" s="1"/>
  <c r="O18" i="67"/>
  <c r="R18" i="67" s="1"/>
  <c r="N19" i="67"/>
  <c r="O19" i="67"/>
  <c r="N20" i="67"/>
  <c r="N21" i="67"/>
  <c r="Q21" i="67" s="1"/>
  <c r="O21" i="67"/>
  <c r="R21" i="67" s="1"/>
  <c r="N22" i="67"/>
  <c r="Q22" i="67" s="1"/>
  <c r="O22" i="67"/>
  <c r="R22" i="67" s="1"/>
  <c r="N23" i="67"/>
  <c r="O23" i="67"/>
  <c r="N25" i="67"/>
  <c r="Q25" i="67" s="1"/>
  <c r="O25" i="67"/>
  <c r="R25" i="67" s="1"/>
  <c r="N26" i="67"/>
  <c r="Q26" i="67" s="1"/>
  <c r="O26" i="67"/>
  <c r="R26" i="67" s="1"/>
  <c r="N27" i="67"/>
  <c r="O27" i="67"/>
  <c r="N29" i="67"/>
  <c r="Q29" i="67" s="1"/>
  <c r="O29" i="67"/>
  <c r="R29" i="67" s="1"/>
  <c r="N30" i="67"/>
  <c r="Q30" i="67" s="1"/>
  <c r="O30" i="67"/>
  <c r="R30" i="67" s="1"/>
  <c r="N31" i="67"/>
  <c r="O31" i="67"/>
  <c r="N33" i="67"/>
  <c r="Q33" i="67" s="1"/>
  <c r="O33" i="67"/>
  <c r="R33" i="67" s="1"/>
  <c r="N34" i="67"/>
  <c r="Q34" i="67" s="1"/>
  <c r="O34" i="67"/>
  <c r="R34" i="67" s="1"/>
  <c r="N35" i="67"/>
  <c r="O35" i="67"/>
  <c r="N37" i="67"/>
  <c r="Q37" i="67" s="1"/>
  <c r="O37" i="67"/>
  <c r="R37" i="67" s="1"/>
  <c r="N38" i="67"/>
  <c r="Q38" i="67" s="1"/>
  <c r="O38" i="67"/>
  <c r="R38" i="67" s="1"/>
  <c r="N39" i="67"/>
  <c r="O39" i="67"/>
  <c r="N41" i="67"/>
  <c r="Q41" i="67" s="1"/>
  <c r="O41" i="67"/>
  <c r="R41" i="67" s="1"/>
  <c r="N43" i="67"/>
  <c r="Q43" i="67" s="1"/>
  <c r="O43" i="67"/>
  <c r="R43" i="67" s="1"/>
  <c r="H45" i="67"/>
  <c r="I45" i="67"/>
  <c r="A49" i="67"/>
  <c r="M45" i="67"/>
  <c r="L45" i="67"/>
  <c r="G45" i="67"/>
  <c r="F45" i="67"/>
  <c r="E45" i="67"/>
  <c r="D45" i="67"/>
  <c r="A3" i="67"/>
  <c r="A3" i="66"/>
  <c r="N49" i="35"/>
  <c r="M49" i="35"/>
  <c r="A49" i="66"/>
  <c r="M45" i="66"/>
  <c r="L45" i="66"/>
  <c r="I45" i="66"/>
  <c r="H45" i="66"/>
  <c r="G45" i="66"/>
  <c r="F45" i="66"/>
  <c r="E45" i="66"/>
  <c r="D45" i="66"/>
  <c r="O43" i="66"/>
  <c r="R43" i="66" s="1"/>
  <c r="N43" i="66"/>
  <c r="Q43" i="66" s="1"/>
  <c r="O41" i="66"/>
  <c r="R41" i="66" s="1"/>
  <c r="N41" i="66"/>
  <c r="Q41" i="66" s="1"/>
  <c r="O39" i="66"/>
  <c r="N39" i="66"/>
  <c r="O38" i="66"/>
  <c r="R38" i="66" s="1"/>
  <c r="N38" i="66"/>
  <c r="Q38" i="66" s="1"/>
  <c r="O37" i="66"/>
  <c r="R37" i="66" s="1"/>
  <c r="N37" i="66"/>
  <c r="Q37" i="66" s="1"/>
  <c r="O35" i="66"/>
  <c r="N35" i="66"/>
  <c r="O34" i="66"/>
  <c r="R34" i="66" s="1"/>
  <c r="N34" i="66"/>
  <c r="Q34" i="66" s="1"/>
  <c r="O33" i="66"/>
  <c r="R33" i="66" s="1"/>
  <c r="N33" i="66"/>
  <c r="Q33" i="66" s="1"/>
  <c r="O31" i="66"/>
  <c r="N31" i="66"/>
  <c r="O30" i="66"/>
  <c r="R30" i="66" s="1"/>
  <c r="N30" i="66"/>
  <c r="Q30" i="66" s="1"/>
  <c r="O29" i="66"/>
  <c r="R29" i="66" s="1"/>
  <c r="N29" i="66"/>
  <c r="Q29" i="66" s="1"/>
  <c r="O27" i="66"/>
  <c r="N27" i="66"/>
  <c r="O26" i="66"/>
  <c r="R26" i="66" s="1"/>
  <c r="N26" i="66"/>
  <c r="Q26" i="66" s="1"/>
  <c r="O25" i="66"/>
  <c r="R25" i="66" s="1"/>
  <c r="N25" i="66"/>
  <c r="Q25" i="66" s="1"/>
  <c r="O23" i="66"/>
  <c r="N23" i="66"/>
  <c r="O22" i="66"/>
  <c r="R22" i="66" s="1"/>
  <c r="N22" i="66"/>
  <c r="Q22" i="66" s="1"/>
  <c r="O21" i="66"/>
  <c r="R21" i="66" s="1"/>
  <c r="N21" i="66"/>
  <c r="Q21" i="66" s="1"/>
  <c r="N20" i="66"/>
  <c r="O19" i="66"/>
  <c r="N19" i="66"/>
  <c r="O18" i="66"/>
  <c r="R18" i="66" s="1"/>
  <c r="N18" i="66"/>
  <c r="Q18" i="66" s="1"/>
  <c r="O17" i="66"/>
  <c r="R17" i="66" s="1"/>
  <c r="N17" i="66"/>
  <c r="Q17" i="66" s="1"/>
  <c r="O15" i="66"/>
  <c r="N15" i="66"/>
  <c r="O14" i="66"/>
  <c r="R14" i="66" s="1"/>
  <c r="N14" i="66"/>
  <c r="Q14" i="66" s="1"/>
  <c r="O13" i="66"/>
  <c r="R13" i="66" s="1"/>
  <c r="N13" i="66"/>
  <c r="Q13" i="66" s="1"/>
  <c r="O11" i="66"/>
  <c r="N11" i="66"/>
  <c r="O10" i="66"/>
  <c r="R10" i="66" s="1"/>
  <c r="N10" i="66"/>
  <c r="Q10" i="66" s="1"/>
  <c r="O9" i="66"/>
  <c r="N9" i="66"/>
  <c r="O45" i="67" l="1"/>
  <c r="R45" i="67" s="1"/>
  <c r="R9" i="67"/>
  <c r="N45" i="67"/>
  <c r="Q45" i="67" s="1"/>
  <c r="Q10" i="67"/>
  <c r="O45" i="66"/>
  <c r="R45" i="66" s="1"/>
  <c r="N45" i="66"/>
  <c r="Q45" i="66" s="1"/>
  <c r="Q9" i="66"/>
  <c r="R9" i="66"/>
  <c r="L45" i="65"/>
  <c r="M45" i="65"/>
  <c r="P49" i="35" l="1"/>
  <c r="O49" i="35"/>
  <c r="K45" i="65"/>
  <c r="J45" i="65"/>
  <c r="I45" i="65"/>
  <c r="H45" i="65"/>
  <c r="G45" i="65"/>
  <c r="F45" i="65"/>
  <c r="E45" i="65"/>
  <c r="D45" i="65"/>
  <c r="O43" i="65"/>
  <c r="R43" i="65" s="1"/>
  <c r="N43" i="65"/>
  <c r="Q43" i="65" s="1"/>
  <c r="O41" i="65"/>
  <c r="R41" i="65" s="1"/>
  <c r="N41" i="65"/>
  <c r="Q41" i="65" s="1"/>
  <c r="O39" i="65"/>
  <c r="N39" i="65"/>
  <c r="O38" i="65"/>
  <c r="R38" i="65" s="1"/>
  <c r="N38" i="65"/>
  <c r="Q38" i="65" s="1"/>
  <c r="O37" i="65"/>
  <c r="R37" i="65" s="1"/>
  <c r="N37" i="65"/>
  <c r="Q37" i="65" s="1"/>
  <c r="O35" i="65"/>
  <c r="N35" i="65"/>
  <c r="O34" i="65"/>
  <c r="R34" i="65" s="1"/>
  <c r="N34" i="65"/>
  <c r="Q34" i="65" s="1"/>
  <c r="O33" i="65"/>
  <c r="R33" i="65" s="1"/>
  <c r="N33" i="65"/>
  <c r="Q33" i="65" s="1"/>
  <c r="O31" i="65"/>
  <c r="N31" i="65"/>
  <c r="O30" i="65"/>
  <c r="R30" i="65" s="1"/>
  <c r="N30" i="65"/>
  <c r="Q30" i="65" s="1"/>
  <c r="O29" i="65"/>
  <c r="R29" i="65" s="1"/>
  <c r="N29" i="65"/>
  <c r="Q29" i="65" s="1"/>
  <c r="O27" i="65"/>
  <c r="N27" i="65"/>
  <c r="O26" i="65"/>
  <c r="R26" i="65" s="1"/>
  <c r="N26" i="65"/>
  <c r="Q26" i="65" s="1"/>
  <c r="O25" i="65"/>
  <c r="R25" i="65" s="1"/>
  <c r="N25" i="65"/>
  <c r="Q25" i="65" s="1"/>
  <c r="O23" i="65"/>
  <c r="N23" i="65"/>
  <c r="O22" i="65"/>
  <c r="R22" i="65" s="1"/>
  <c r="N22" i="65"/>
  <c r="Q22" i="65" s="1"/>
  <c r="O21" i="65"/>
  <c r="R21" i="65" s="1"/>
  <c r="N21" i="65"/>
  <c r="Q21" i="65" s="1"/>
  <c r="O19" i="65"/>
  <c r="N19" i="65"/>
  <c r="O18" i="65"/>
  <c r="R18" i="65" s="1"/>
  <c r="N18" i="65"/>
  <c r="Q18" i="65" s="1"/>
  <c r="O17" i="65"/>
  <c r="R17" i="65" s="1"/>
  <c r="N17" i="65"/>
  <c r="Q17" i="65" s="1"/>
  <c r="O15" i="65"/>
  <c r="N15" i="65"/>
  <c r="O14" i="65"/>
  <c r="R14" i="65" s="1"/>
  <c r="N14" i="65"/>
  <c r="Q14" i="65" s="1"/>
  <c r="O13" i="65"/>
  <c r="R13" i="65" s="1"/>
  <c r="N13" i="65"/>
  <c r="Q13" i="65" s="1"/>
  <c r="O11" i="65"/>
  <c r="N11" i="65"/>
  <c r="O10" i="65"/>
  <c r="R10" i="65" s="1"/>
  <c r="N10" i="65"/>
  <c r="Q10" i="65" s="1"/>
  <c r="O9" i="65"/>
  <c r="N9" i="65"/>
  <c r="R9" i="65" l="1"/>
  <c r="O45" i="65"/>
  <c r="R45" i="65" s="1"/>
  <c r="N45" i="65"/>
  <c r="Q45" i="65" s="1"/>
  <c r="Q9" i="65"/>
  <c r="R49" i="35"/>
  <c r="Q49" i="35"/>
  <c r="A49" i="64" l="1"/>
  <c r="M45" i="64"/>
  <c r="L45" i="64"/>
  <c r="K45" i="64"/>
  <c r="J45" i="64"/>
  <c r="I45" i="64"/>
  <c r="H45" i="64"/>
  <c r="G45" i="64"/>
  <c r="F45" i="64"/>
  <c r="E45" i="64"/>
  <c r="D45" i="64"/>
  <c r="O43" i="64"/>
  <c r="R43" i="64" s="1"/>
  <c r="N43" i="64"/>
  <c r="Q43" i="64" s="1"/>
  <c r="O41" i="64"/>
  <c r="R41" i="64" s="1"/>
  <c r="N41" i="64"/>
  <c r="Q41" i="64" s="1"/>
  <c r="O39" i="64"/>
  <c r="N39" i="64"/>
  <c r="O38" i="64"/>
  <c r="R38" i="64" s="1"/>
  <c r="N38" i="64"/>
  <c r="Q38" i="64" s="1"/>
  <c r="O37" i="64"/>
  <c r="R37" i="64" s="1"/>
  <c r="N37" i="64"/>
  <c r="Q37" i="64" s="1"/>
  <c r="O35" i="64"/>
  <c r="N35" i="64"/>
  <c r="O34" i="64"/>
  <c r="R34" i="64" s="1"/>
  <c r="N34" i="64"/>
  <c r="Q34" i="64" s="1"/>
  <c r="O33" i="64"/>
  <c r="R33" i="64" s="1"/>
  <c r="N33" i="64"/>
  <c r="Q33" i="64" s="1"/>
  <c r="O31" i="64"/>
  <c r="N31" i="64"/>
  <c r="O30" i="64"/>
  <c r="R30" i="64" s="1"/>
  <c r="N30" i="64"/>
  <c r="Q30" i="64" s="1"/>
  <c r="O29" i="64"/>
  <c r="R29" i="64" s="1"/>
  <c r="N29" i="64"/>
  <c r="Q29" i="64" s="1"/>
  <c r="O27" i="64"/>
  <c r="N27" i="64"/>
  <c r="O26" i="64"/>
  <c r="R26" i="64" s="1"/>
  <c r="N26" i="64"/>
  <c r="Q26" i="64" s="1"/>
  <c r="O25" i="64"/>
  <c r="R25" i="64" s="1"/>
  <c r="N25" i="64"/>
  <c r="Q25" i="64" s="1"/>
  <c r="O23" i="64"/>
  <c r="N23" i="64"/>
  <c r="O22" i="64"/>
  <c r="R22" i="64" s="1"/>
  <c r="N22" i="64"/>
  <c r="Q22" i="64" s="1"/>
  <c r="O21" i="64"/>
  <c r="R21" i="64" s="1"/>
  <c r="N21" i="64"/>
  <c r="Q21" i="64" s="1"/>
  <c r="N20" i="64"/>
  <c r="O19" i="64"/>
  <c r="N19" i="64"/>
  <c r="O18" i="64"/>
  <c r="R18" i="64" s="1"/>
  <c r="N18" i="64"/>
  <c r="Q18" i="64" s="1"/>
  <c r="O17" i="64"/>
  <c r="R17" i="64" s="1"/>
  <c r="N17" i="64"/>
  <c r="Q17" i="64" s="1"/>
  <c r="O15" i="64"/>
  <c r="N15" i="64"/>
  <c r="O14" i="64"/>
  <c r="R14" i="64" s="1"/>
  <c r="N14" i="64"/>
  <c r="Q14" i="64" s="1"/>
  <c r="O13" i="64"/>
  <c r="R13" i="64" s="1"/>
  <c r="N13" i="64"/>
  <c r="O11" i="64"/>
  <c r="N11" i="64"/>
  <c r="O10" i="64"/>
  <c r="R10" i="64" s="1"/>
  <c r="N10" i="64"/>
  <c r="Q10" i="64" s="1"/>
  <c r="O9" i="64"/>
  <c r="R9" i="64" s="1"/>
  <c r="N9" i="64"/>
  <c r="Q9" i="64" s="1"/>
  <c r="N45" i="64" l="1"/>
  <c r="Q45" i="64" s="1"/>
  <c r="Q13" i="64"/>
  <c r="O45" i="64"/>
  <c r="R45" i="64" s="1"/>
  <c r="N9" i="63"/>
  <c r="O43" i="62" l="1"/>
  <c r="N43" i="62"/>
  <c r="O41" i="62"/>
  <c r="N41" i="62"/>
  <c r="O39" i="62"/>
  <c r="N39" i="62"/>
  <c r="O38" i="62"/>
  <c r="N38" i="62"/>
  <c r="O37" i="62"/>
  <c r="N37" i="62"/>
  <c r="O35" i="62"/>
  <c r="N35" i="62"/>
  <c r="O34" i="62"/>
  <c r="N34" i="62"/>
  <c r="O33" i="62"/>
  <c r="N33" i="62"/>
  <c r="O31" i="62"/>
  <c r="N31" i="62"/>
  <c r="O30" i="62"/>
  <c r="N30" i="62"/>
  <c r="O29" i="62"/>
  <c r="N29" i="62"/>
  <c r="O27" i="62"/>
  <c r="N27" i="62"/>
  <c r="O26" i="62"/>
  <c r="N26" i="62"/>
  <c r="O25" i="62"/>
  <c r="N25" i="62"/>
  <c r="O23" i="62"/>
  <c r="N23" i="62"/>
  <c r="O22" i="62"/>
  <c r="N22" i="62"/>
  <c r="O21" i="62"/>
  <c r="N21" i="62"/>
  <c r="N20" i="62"/>
  <c r="O19" i="62"/>
  <c r="N19" i="62"/>
  <c r="O18" i="62"/>
  <c r="N18" i="62"/>
  <c r="O17" i="62"/>
  <c r="N17" i="62"/>
  <c r="O15" i="62"/>
  <c r="N15" i="62"/>
  <c r="O14" i="62"/>
  <c r="N14" i="62"/>
  <c r="O13" i="62"/>
  <c r="N13" i="62"/>
  <c r="O11" i="62"/>
  <c r="N11" i="62"/>
  <c r="O10" i="62"/>
  <c r="N10" i="62"/>
  <c r="O9" i="62"/>
  <c r="N9" i="62"/>
  <c r="O43" i="63"/>
  <c r="N43" i="63"/>
  <c r="O41" i="63"/>
  <c r="N41" i="63"/>
  <c r="O39" i="63"/>
  <c r="N39" i="63"/>
  <c r="O38" i="63"/>
  <c r="N38" i="63"/>
  <c r="O37" i="63"/>
  <c r="N37" i="63"/>
  <c r="O35" i="63"/>
  <c r="N35" i="63"/>
  <c r="O34" i="63"/>
  <c r="N34" i="63"/>
  <c r="O33" i="63"/>
  <c r="N33" i="63"/>
  <c r="O31" i="63"/>
  <c r="N31" i="63"/>
  <c r="O30" i="63"/>
  <c r="N30" i="63"/>
  <c r="O29" i="63"/>
  <c r="N29" i="63"/>
  <c r="O27" i="63"/>
  <c r="N27" i="63"/>
  <c r="O26" i="63"/>
  <c r="N26" i="63"/>
  <c r="O25" i="63"/>
  <c r="N25" i="63"/>
  <c r="O23" i="63"/>
  <c r="N23" i="63"/>
  <c r="O22" i="63"/>
  <c r="N22" i="63"/>
  <c r="O21" i="63"/>
  <c r="N21" i="63"/>
  <c r="N20" i="63"/>
  <c r="O19" i="63"/>
  <c r="N19" i="63"/>
  <c r="O18" i="63"/>
  <c r="N18" i="63"/>
  <c r="O17" i="63"/>
  <c r="N17" i="63"/>
  <c r="O15" i="63"/>
  <c r="N15" i="63"/>
  <c r="O14" i="63"/>
  <c r="N14" i="63"/>
  <c r="O13" i="63"/>
  <c r="N13" i="63"/>
  <c r="O11" i="63"/>
  <c r="N11" i="63"/>
  <c r="O10" i="63"/>
  <c r="N10" i="63"/>
  <c r="O9" i="63"/>
  <c r="L45" i="63" l="1"/>
  <c r="M45" i="63"/>
  <c r="T49" i="35" l="1"/>
  <c r="S49" i="35"/>
  <c r="R43" i="63" l="1"/>
  <c r="A49" i="63"/>
  <c r="K45" i="63"/>
  <c r="J45" i="63"/>
  <c r="H45" i="63"/>
  <c r="Q43" i="63"/>
  <c r="R41" i="63"/>
  <c r="Q41" i="63"/>
  <c r="R38" i="63"/>
  <c r="Q38" i="63"/>
  <c r="R34" i="63"/>
  <c r="Q34" i="63"/>
  <c r="R33" i="63"/>
  <c r="Q33" i="63"/>
  <c r="R30" i="63"/>
  <c r="Q30" i="63"/>
  <c r="R29" i="63"/>
  <c r="Q29" i="63"/>
  <c r="R26" i="63"/>
  <c r="Q26" i="63"/>
  <c r="R25" i="63"/>
  <c r="Q25" i="63"/>
  <c r="R22" i="63"/>
  <c r="Q22" i="63"/>
  <c r="R21" i="63"/>
  <c r="Q21" i="63"/>
  <c r="R18" i="63"/>
  <c r="Q18" i="63"/>
  <c r="R17" i="63"/>
  <c r="Q17" i="63"/>
  <c r="R14" i="63"/>
  <c r="Q14" i="63"/>
  <c r="R13" i="63"/>
  <c r="Q13" i="63"/>
  <c r="R10" i="63"/>
  <c r="Q10" i="63"/>
  <c r="R9" i="63"/>
  <c r="G45" i="63" l="1"/>
  <c r="E45" i="63"/>
  <c r="D45" i="63"/>
  <c r="Q9" i="63"/>
  <c r="I45" i="63" l="1"/>
  <c r="F45" i="63"/>
  <c r="R37" i="63" l="1"/>
  <c r="O45" i="63"/>
  <c r="R45" i="63" s="1"/>
  <c r="Q37" i="63"/>
  <c r="N45" i="63"/>
  <c r="Q45" i="63" s="1"/>
  <c r="U49" i="35"/>
  <c r="E45" i="62"/>
  <c r="M45" i="62"/>
  <c r="L45" i="62"/>
  <c r="K45" i="62"/>
  <c r="J45" i="62"/>
  <c r="I45" i="62"/>
  <c r="H45" i="62"/>
  <c r="G45" i="62"/>
  <c r="F45" i="62"/>
  <c r="D45" i="62"/>
  <c r="Q43" i="62"/>
  <c r="Q41" i="62"/>
  <c r="R38" i="62"/>
  <c r="Q38" i="62"/>
  <c r="Q37" i="62"/>
  <c r="R34" i="62"/>
  <c r="Q34" i="62"/>
  <c r="R33" i="62"/>
  <c r="Q33" i="62"/>
  <c r="R30" i="62"/>
  <c r="Q30" i="62"/>
  <c r="R29" i="62"/>
  <c r="Q29" i="62"/>
  <c r="Q26" i="62"/>
  <c r="Q25" i="62"/>
  <c r="R22" i="62"/>
  <c r="Q22" i="62"/>
  <c r="R21" i="62"/>
  <c r="Q21" i="62"/>
  <c r="R18" i="62"/>
  <c r="Q18" i="62"/>
  <c r="R17" i="62"/>
  <c r="Q17" i="62"/>
  <c r="R14" i="62"/>
  <c r="Q14" i="62"/>
  <c r="R13" i="62"/>
  <c r="Q10" i="62"/>
  <c r="Q9" i="62"/>
  <c r="R43" i="62" l="1"/>
  <c r="R41" i="62"/>
  <c r="R37" i="62"/>
  <c r="R26" i="62"/>
  <c r="R25" i="62"/>
  <c r="R10" i="62"/>
  <c r="N45" i="62"/>
  <c r="Q45" i="62" s="1"/>
  <c r="O45" i="62"/>
  <c r="R45" i="62" s="1"/>
  <c r="R9" i="62"/>
  <c r="Q13" i="62"/>
  <c r="N35" i="61"/>
  <c r="V49" i="35" l="1"/>
  <c r="X49" i="35"/>
  <c r="W49" i="35"/>
  <c r="A49" i="61" l="1"/>
  <c r="M45" i="61"/>
  <c r="L45" i="61"/>
  <c r="K45" i="61"/>
  <c r="J45" i="61"/>
  <c r="I45" i="61"/>
  <c r="H45" i="61"/>
  <c r="G45" i="61"/>
  <c r="F45" i="61"/>
  <c r="E45" i="61"/>
  <c r="D45" i="61"/>
  <c r="O43" i="61"/>
  <c r="R43" i="61" s="1"/>
  <c r="N43" i="61"/>
  <c r="Q43" i="61" s="1"/>
  <c r="O41" i="61"/>
  <c r="R41" i="61" s="1"/>
  <c r="N41" i="61"/>
  <c r="Q41" i="61" s="1"/>
  <c r="O39" i="61"/>
  <c r="N39" i="61"/>
  <c r="O38" i="61"/>
  <c r="R38" i="61" s="1"/>
  <c r="N38" i="61"/>
  <c r="Q38" i="61" s="1"/>
  <c r="O37" i="61"/>
  <c r="R37" i="61" s="1"/>
  <c r="N37" i="61"/>
  <c r="Q37" i="61" s="1"/>
  <c r="O35" i="61"/>
  <c r="O34" i="61"/>
  <c r="R34" i="61" s="1"/>
  <c r="N34" i="61"/>
  <c r="Q34" i="61" s="1"/>
  <c r="O33" i="61"/>
  <c r="R33" i="61" s="1"/>
  <c r="N33" i="61"/>
  <c r="Q33" i="61" s="1"/>
  <c r="O31" i="61"/>
  <c r="N31" i="61"/>
  <c r="O30" i="61"/>
  <c r="R30" i="61" s="1"/>
  <c r="N30" i="61"/>
  <c r="Q30" i="61" s="1"/>
  <c r="O29" i="61"/>
  <c r="R29" i="61" s="1"/>
  <c r="N29" i="61"/>
  <c r="Q29" i="61" s="1"/>
  <c r="O27" i="61"/>
  <c r="N27" i="61"/>
  <c r="O26" i="61"/>
  <c r="R26" i="61" s="1"/>
  <c r="N26" i="61"/>
  <c r="Q26" i="61" s="1"/>
  <c r="O25" i="61"/>
  <c r="R25" i="61" s="1"/>
  <c r="N25" i="61"/>
  <c r="Q25" i="61" s="1"/>
  <c r="O23" i="61"/>
  <c r="N23" i="61"/>
  <c r="O22" i="61"/>
  <c r="R22" i="61" s="1"/>
  <c r="N22" i="61"/>
  <c r="Q22" i="61" s="1"/>
  <c r="O21" i="61"/>
  <c r="R21" i="61" s="1"/>
  <c r="N21" i="61"/>
  <c r="Q21" i="61" s="1"/>
  <c r="N20" i="61"/>
  <c r="O19" i="61"/>
  <c r="N19" i="61"/>
  <c r="O18" i="61"/>
  <c r="R18" i="61" s="1"/>
  <c r="N18" i="61"/>
  <c r="Q18" i="61" s="1"/>
  <c r="O17" i="61"/>
  <c r="R17" i="61" s="1"/>
  <c r="N17" i="61"/>
  <c r="Q17" i="61" s="1"/>
  <c r="O15" i="61"/>
  <c r="N15" i="61"/>
  <c r="O14" i="61"/>
  <c r="R14" i="61" s="1"/>
  <c r="N14" i="61"/>
  <c r="Q14" i="61" s="1"/>
  <c r="O13" i="61"/>
  <c r="R13" i="61" s="1"/>
  <c r="N13" i="61"/>
  <c r="Q13" i="61" s="1"/>
  <c r="O11" i="61"/>
  <c r="N11" i="61"/>
  <c r="O10" i="61"/>
  <c r="R10" i="61" s="1"/>
  <c r="N10" i="61"/>
  <c r="Q10" i="61" s="1"/>
  <c r="O9" i="61"/>
  <c r="N9" i="61"/>
  <c r="N45" i="61" l="1"/>
  <c r="Q45" i="61" s="1"/>
  <c r="O45" i="61"/>
  <c r="R45" i="61" s="1"/>
  <c r="R9" i="61"/>
  <c r="Q9" i="61"/>
  <c r="F38" i="47"/>
  <c r="G38" i="47"/>
  <c r="H38" i="47"/>
  <c r="I38" i="47"/>
  <c r="J38" i="47"/>
  <c r="K38" i="47"/>
  <c r="L38" i="47"/>
  <c r="E38" i="47"/>
  <c r="E45" i="60" l="1"/>
  <c r="D45" i="60"/>
  <c r="O39" i="59"/>
  <c r="N39" i="59"/>
  <c r="N31" i="59"/>
  <c r="N35" i="59"/>
  <c r="O35" i="59"/>
  <c r="O31" i="59"/>
  <c r="O43" i="59"/>
  <c r="O41" i="59"/>
  <c r="O38" i="59"/>
  <c r="O37" i="59"/>
  <c r="O29" i="59"/>
  <c r="O26" i="59"/>
  <c r="O25" i="59"/>
  <c r="O11" i="59"/>
  <c r="O10" i="59"/>
  <c r="O9" i="59"/>
  <c r="M56" i="59"/>
  <c r="K56" i="59"/>
  <c r="I56" i="59"/>
  <c r="G56" i="59"/>
  <c r="O56" i="59" l="1"/>
  <c r="Y49" i="35"/>
  <c r="N31" i="60"/>
  <c r="O31" i="60"/>
  <c r="O35" i="60"/>
  <c r="O39" i="60"/>
  <c r="N39" i="60"/>
  <c r="A49" i="60"/>
  <c r="Z49" i="35" l="1"/>
  <c r="N20" i="60"/>
  <c r="N9" i="59"/>
  <c r="N10" i="59"/>
  <c r="N11" i="59"/>
  <c r="N13" i="59"/>
  <c r="O13" i="59"/>
  <c r="N14" i="59"/>
  <c r="O14" i="59"/>
  <c r="N15" i="59"/>
  <c r="O15" i="59"/>
  <c r="N17" i="59"/>
  <c r="O17" i="59"/>
  <c r="N18" i="59"/>
  <c r="O18" i="59"/>
  <c r="N19" i="59"/>
  <c r="O19" i="59"/>
  <c r="N21" i="59"/>
  <c r="O21" i="59"/>
  <c r="N22" i="59"/>
  <c r="O22" i="59"/>
  <c r="N23" i="59"/>
  <c r="O23" i="59"/>
  <c r="N25" i="59"/>
  <c r="N26" i="59"/>
  <c r="N27" i="59"/>
  <c r="O27" i="59"/>
  <c r="N29" i="59"/>
  <c r="N30" i="59"/>
  <c r="O30" i="59"/>
  <c r="N33" i="59"/>
  <c r="O33" i="59"/>
  <c r="N34" i="59"/>
  <c r="O34" i="59"/>
  <c r="N37" i="59"/>
  <c r="N38" i="59"/>
  <c r="N41" i="59"/>
  <c r="N43" i="59"/>
  <c r="E45" i="59"/>
  <c r="D45" i="59"/>
  <c r="M45" i="60"/>
  <c r="L45" i="60"/>
  <c r="K45" i="60"/>
  <c r="J45" i="60"/>
  <c r="I45" i="60"/>
  <c r="H45" i="60"/>
  <c r="G45" i="60"/>
  <c r="F45" i="60"/>
  <c r="O43" i="60"/>
  <c r="R43" i="60" s="1"/>
  <c r="N43" i="60"/>
  <c r="Q43" i="60" s="1"/>
  <c r="O41" i="60"/>
  <c r="R41" i="60" s="1"/>
  <c r="N41" i="60"/>
  <c r="Q41" i="60" s="1"/>
  <c r="O38" i="60"/>
  <c r="R38" i="60" s="1"/>
  <c r="N38" i="60"/>
  <c r="Q38" i="60" s="1"/>
  <c r="O37" i="60"/>
  <c r="R37" i="60" s="1"/>
  <c r="N37" i="60"/>
  <c r="Q37" i="60" s="1"/>
  <c r="O34" i="60"/>
  <c r="R34" i="60" s="1"/>
  <c r="N34" i="60"/>
  <c r="Q34" i="60" s="1"/>
  <c r="O33" i="60"/>
  <c r="R33" i="60" s="1"/>
  <c r="N33" i="60"/>
  <c r="Q33" i="60" s="1"/>
  <c r="O30" i="60"/>
  <c r="R30" i="60" s="1"/>
  <c r="N30" i="60"/>
  <c r="Q30" i="60" s="1"/>
  <c r="O29" i="60"/>
  <c r="R29" i="60" s="1"/>
  <c r="N29" i="60"/>
  <c r="Q29" i="60" s="1"/>
  <c r="O27" i="60"/>
  <c r="N27" i="60"/>
  <c r="O26" i="60"/>
  <c r="R26" i="60" s="1"/>
  <c r="N26" i="60"/>
  <c r="Q26" i="60" s="1"/>
  <c r="O25" i="60"/>
  <c r="R25" i="60" s="1"/>
  <c r="N25" i="60"/>
  <c r="Q25" i="60" s="1"/>
  <c r="O23" i="60"/>
  <c r="N23" i="60"/>
  <c r="O22" i="60"/>
  <c r="R22" i="60" s="1"/>
  <c r="N22" i="60"/>
  <c r="Q22" i="60" s="1"/>
  <c r="O21" i="60"/>
  <c r="R21" i="60" s="1"/>
  <c r="N21" i="60"/>
  <c r="Q21" i="60" s="1"/>
  <c r="O19" i="60"/>
  <c r="N19" i="60"/>
  <c r="O18" i="60"/>
  <c r="R18" i="60" s="1"/>
  <c r="N18" i="60"/>
  <c r="Q18" i="60" s="1"/>
  <c r="O17" i="60"/>
  <c r="R17" i="60" s="1"/>
  <c r="N17" i="60"/>
  <c r="Q17" i="60" s="1"/>
  <c r="O15" i="60"/>
  <c r="N15" i="60"/>
  <c r="O14" i="60"/>
  <c r="R14" i="60" s="1"/>
  <c r="N14" i="60"/>
  <c r="Q14" i="60" s="1"/>
  <c r="O13" i="60"/>
  <c r="R13" i="60" s="1"/>
  <c r="N13" i="60"/>
  <c r="Q13" i="60" s="1"/>
  <c r="O11" i="60"/>
  <c r="N11" i="60"/>
  <c r="O10" i="60"/>
  <c r="R10" i="60" s="1"/>
  <c r="N10" i="60"/>
  <c r="Q10" i="60" s="1"/>
  <c r="O9" i="60"/>
  <c r="N9" i="60"/>
  <c r="Q9" i="60" s="1"/>
  <c r="S56" i="59" l="1"/>
  <c r="T56" i="59" s="1"/>
  <c r="O45" i="59"/>
  <c r="O45" i="60"/>
  <c r="N45" i="60"/>
  <c r="Q45" i="60" s="1"/>
  <c r="R45" i="60"/>
  <c r="R9" i="60"/>
  <c r="N45" i="59"/>
  <c r="R10" i="59" l="1"/>
  <c r="R9" i="59"/>
  <c r="R43" i="59"/>
  <c r="Q41" i="59"/>
  <c r="R38" i="59"/>
  <c r="R37" i="59"/>
  <c r="Q37" i="59"/>
  <c r="R25" i="59"/>
  <c r="Q26" i="59"/>
  <c r="M45" i="59"/>
  <c r="L45" i="59"/>
  <c r="H45" i="59"/>
  <c r="I45" i="59"/>
  <c r="G45" i="59"/>
  <c r="F45" i="59"/>
  <c r="Q13" i="59"/>
  <c r="R41" i="59"/>
  <c r="Q38" i="59"/>
  <c r="R34" i="59"/>
  <c r="R33" i="59"/>
  <c r="Q33" i="59"/>
  <c r="R30" i="59"/>
  <c r="Q30" i="59"/>
  <c r="R29" i="59"/>
  <c r="Q29" i="59"/>
  <c r="Q25" i="59"/>
  <c r="R22" i="59"/>
  <c r="Q22" i="59"/>
  <c r="R21" i="59"/>
  <c r="Q21" i="59"/>
  <c r="R18" i="59"/>
  <c r="Q18" i="59"/>
  <c r="R17" i="59"/>
  <c r="Q17" i="59"/>
  <c r="R14" i="59"/>
  <c r="Q14" i="59"/>
  <c r="R13" i="59"/>
  <c r="Q10" i="59"/>
  <c r="Q34" i="59"/>
  <c r="N44" i="58"/>
  <c r="Q44" i="58" s="1"/>
  <c r="O10" i="58"/>
  <c r="N10" i="58"/>
  <c r="Q10" i="58" s="1"/>
  <c r="AD49" i="35"/>
  <c r="AC49" i="35"/>
  <c r="N11" i="58"/>
  <c r="Q11" i="58" s="1"/>
  <c r="N12" i="58"/>
  <c r="N14" i="58"/>
  <c r="N15" i="58"/>
  <c r="Q15" i="58" s="1"/>
  <c r="N16" i="58"/>
  <c r="N18" i="58"/>
  <c r="Q18" i="58" s="1"/>
  <c r="N19" i="58"/>
  <c r="Q19" i="58" s="1"/>
  <c r="N20" i="58"/>
  <c r="N22" i="58"/>
  <c r="Q22" i="58" s="1"/>
  <c r="N23" i="58"/>
  <c r="Q23" i="58" s="1"/>
  <c r="N24" i="58"/>
  <c r="N26" i="58"/>
  <c r="Q26" i="58" s="1"/>
  <c r="N27" i="58"/>
  <c r="Q27" i="58" s="1"/>
  <c r="N28" i="58"/>
  <c r="N30" i="58"/>
  <c r="Q30" i="58" s="1"/>
  <c r="N31" i="58"/>
  <c r="Q31" i="58" s="1"/>
  <c r="N34" i="58"/>
  <c r="Q34" i="58" s="1"/>
  <c r="N35" i="58"/>
  <c r="Q35" i="58" s="1"/>
  <c r="N38" i="58"/>
  <c r="Q38" i="58" s="1"/>
  <c r="N39" i="58"/>
  <c r="Q39" i="58" s="1"/>
  <c r="N42" i="58"/>
  <c r="M46" i="58"/>
  <c r="O11" i="58"/>
  <c r="O12" i="58"/>
  <c r="O27" i="58"/>
  <c r="R27" i="58" s="1"/>
  <c r="O28" i="58"/>
  <c r="O30" i="58"/>
  <c r="O42" i="58"/>
  <c r="R42" i="58" s="1"/>
  <c r="O44" i="58"/>
  <c r="O26" i="58"/>
  <c r="O14" i="58"/>
  <c r="R14" i="58" s="1"/>
  <c r="O15" i="58"/>
  <c r="R15" i="58" s="1"/>
  <c r="O16" i="58"/>
  <c r="O18" i="58"/>
  <c r="R18" i="58" s="1"/>
  <c r="O19" i="58"/>
  <c r="R19" i="58" s="1"/>
  <c r="O20" i="58"/>
  <c r="O22" i="58"/>
  <c r="R22" i="58" s="1"/>
  <c r="O23" i="58"/>
  <c r="R23" i="58" s="1"/>
  <c r="O24" i="58"/>
  <c r="O31" i="58"/>
  <c r="R31" i="58" s="1"/>
  <c r="O34" i="58"/>
  <c r="R34" i="58" s="1"/>
  <c r="O35" i="58"/>
  <c r="R35" i="58" s="1"/>
  <c r="O38" i="58"/>
  <c r="R38" i="58" s="1"/>
  <c r="O39" i="58"/>
  <c r="R39" i="58" s="1"/>
  <c r="F46" i="58"/>
  <c r="G46" i="58"/>
  <c r="Q42" i="58"/>
  <c r="H46" i="58"/>
  <c r="I46" i="58"/>
  <c r="R30" i="58"/>
  <c r="R26" i="58"/>
  <c r="R44" i="58"/>
  <c r="J46" i="58"/>
  <c r="K46" i="58"/>
  <c r="L46" i="58"/>
  <c r="AE49" i="35"/>
  <c r="AF49" i="35"/>
  <c r="O10" i="57"/>
  <c r="O11" i="57"/>
  <c r="O13" i="57"/>
  <c r="R13" i="57" s="1"/>
  <c r="O14" i="57"/>
  <c r="R14" i="57" s="1"/>
  <c r="O16" i="57"/>
  <c r="R16" i="57" s="1"/>
  <c r="O17" i="57"/>
  <c r="R17" i="57" s="1"/>
  <c r="O19" i="57"/>
  <c r="R19" i="57" s="1"/>
  <c r="O20" i="57"/>
  <c r="R20" i="57" s="1"/>
  <c r="O22" i="57"/>
  <c r="R22" i="57" s="1"/>
  <c r="O23" i="57"/>
  <c r="R23" i="57" s="1"/>
  <c r="O25" i="57"/>
  <c r="R25" i="57" s="1"/>
  <c r="O26" i="57"/>
  <c r="R26" i="57" s="1"/>
  <c r="O28" i="57"/>
  <c r="R28" i="57" s="1"/>
  <c r="O29" i="57"/>
  <c r="R29" i="57" s="1"/>
  <c r="O31" i="57"/>
  <c r="R31" i="57" s="1"/>
  <c r="O32" i="57"/>
  <c r="R32" i="57" s="1"/>
  <c r="O34" i="57"/>
  <c r="R34" i="57" s="1"/>
  <c r="O36" i="57"/>
  <c r="R36" i="57" s="1"/>
  <c r="BD49" i="35"/>
  <c r="BC49" i="35"/>
  <c r="BB49" i="35"/>
  <c r="BA49" i="35"/>
  <c r="AZ49" i="35"/>
  <c r="AY49" i="35"/>
  <c r="AX49" i="35"/>
  <c r="AW49" i="35"/>
  <c r="AV49" i="35"/>
  <c r="AU49" i="35"/>
  <c r="AT49" i="35"/>
  <c r="AS49" i="35"/>
  <c r="AR49" i="35"/>
  <c r="AQ49" i="35"/>
  <c r="AP49" i="35"/>
  <c r="AO49" i="35"/>
  <c r="AN49" i="35"/>
  <c r="AM49" i="35"/>
  <c r="AL49" i="35"/>
  <c r="AK49" i="35"/>
  <c r="AJ49" i="35"/>
  <c r="AI49" i="35"/>
  <c r="AH49" i="35"/>
  <c r="AG49" i="35"/>
  <c r="N36" i="57"/>
  <c r="Q36" i="57" s="1"/>
  <c r="N34" i="57"/>
  <c r="Q34" i="57" s="1"/>
  <c r="N32" i="57"/>
  <c r="Q32" i="57" s="1"/>
  <c r="N31" i="57"/>
  <c r="Q31" i="57" s="1"/>
  <c r="N29" i="57"/>
  <c r="Q29" i="57" s="1"/>
  <c r="N28" i="57"/>
  <c r="Q28" i="57" s="1"/>
  <c r="N26" i="57"/>
  <c r="Q26" i="57" s="1"/>
  <c r="N25" i="57"/>
  <c r="Q25" i="57" s="1"/>
  <c r="N23" i="57"/>
  <c r="Q23" i="57" s="1"/>
  <c r="N22" i="57"/>
  <c r="Q22" i="57" s="1"/>
  <c r="N20" i="57"/>
  <c r="Q20" i="57" s="1"/>
  <c r="N19" i="57"/>
  <c r="Q19" i="57" s="1"/>
  <c r="N17" i="57"/>
  <c r="Q17" i="57" s="1"/>
  <c r="N16" i="57"/>
  <c r="Q16" i="57" s="1"/>
  <c r="N14" i="57"/>
  <c r="Q14" i="57" s="1"/>
  <c r="N13" i="57"/>
  <c r="Q13" i="57" s="1"/>
  <c r="N11" i="57"/>
  <c r="Q11" i="57" s="1"/>
  <c r="N10" i="57"/>
  <c r="K38" i="57"/>
  <c r="M38" i="57"/>
  <c r="J38" i="57"/>
  <c r="L38" i="57"/>
  <c r="I38" i="57"/>
  <c r="H38" i="57"/>
  <c r="G38" i="57"/>
  <c r="F38" i="57"/>
  <c r="O60" i="56"/>
  <c r="O58" i="56"/>
  <c r="O32" i="56"/>
  <c r="O31" i="56"/>
  <c r="O29" i="56"/>
  <c r="O28" i="56"/>
  <c r="O26" i="56"/>
  <c r="O25" i="56"/>
  <c r="O23" i="56"/>
  <c r="O22" i="56"/>
  <c r="O20" i="56"/>
  <c r="O19" i="56"/>
  <c r="O17" i="56"/>
  <c r="O16" i="56"/>
  <c r="O13" i="56"/>
  <c r="O14" i="56"/>
  <c r="O10" i="56"/>
  <c r="N60" i="56"/>
  <c r="N58" i="56"/>
  <c r="N32" i="56"/>
  <c r="N31" i="56"/>
  <c r="N29" i="56"/>
  <c r="N28" i="56"/>
  <c r="N26" i="56"/>
  <c r="N25" i="56"/>
  <c r="N23" i="56"/>
  <c r="N22" i="56"/>
  <c r="N20" i="56"/>
  <c r="N19" i="56"/>
  <c r="N17" i="56"/>
  <c r="N16" i="56"/>
  <c r="N14" i="56"/>
  <c r="N13" i="56"/>
  <c r="N11" i="56"/>
  <c r="N10" i="56"/>
  <c r="M68" i="56"/>
  <c r="L68" i="56"/>
  <c r="J68" i="56"/>
  <c r="H68" i="56"/>
  <c r="I68" i="56"/>
  <c r="G68" i="56"/>
  <c r="F68" i="56"/>
  <c r="F38" i="54"/>
  <c r="G38" i="54"/>
  <c r="H38" i="54"/>
  <c r="E38" i="54"/>
  <c r="H38" i="55"/>
  <c r="F38" i="55"/>
  <c r="N22" i="55"/>
  <c r="N25" i="55"/>
  <c r="N28" i="55"/>
  <c r="M13" i="55"/>
  <c r="M19" i="55"/>
  <c r="M32" i="55"/>
  <c r="M36" i="55"/>
  <c r="F36" i="53"/>
  <c r="F34" i="53"/>
  <c r="N34" i="53" s="1"/>
  <c r="F32" i="53"/>
  <c r="N32" i="53" s="1"/>
  <c r="F23" i="53"/>
  <c r="F22" i="53"/>
  <c r="F11" i="53"/>
  <c r="F10" i="53"/>
  <c r="L36" i="54"/>
  <c r="L34" i="54"/>
  <c r="N34" i="54" s="1"/>
  <c r="K11" i="54"/>
  <c r="K10" i="54"/>
  <c r="K36" i="54"/>
  <c r="K34" i="54"/>
  <c r="M34" i="54" s="1"/>
  <c r="L23" i="54"/>
  <c r="L22" i="54"/>
  <c r="N22" i="54" s="1"/>
  <c r="K23" i="54"/>
  <c r="M23" i="54" s="1"/>
  <c r="L11" i="54"/>
  <c r="L10" i="54"/>
  <c r="J36" i="54"/>
  <c r="J11" i="54"/>
  <c r="J10" i="54"/>
  <c r="I36" i="54"/>
  <c r="J32" i="54"/>
  <c r="N32" i="54" s="1"/>
  <c r="J23" i="54"/>
  <c r="I11" i="54"/>
  <c r="I10" i="54"/>
  <c r="L38" i="55"/>
  <c r="K38" i="55"/>
  <c r="J38" i="55"/>
  <c r="I38" i="55"/>
  <c r="M13" i="54"/>
  <c r="M14" i="54"/>
  <c r="M16" i="54"/>
  <c r="M17" i="54"/>
  <c r="M19" i="54"/>
  <c r="M20" i="54"/>
  <c r="M22" i="54"/>
  <c r="M25" i="54"/>
  <c r="M26" i="54"/>
  <c r="M28" i="54"/>
  <c r="M29" i="54"/>
  <c r="M31" i="54"/>
  <c r="M32" i="54"/>
  <c r="N13" i="54"/>
  <c r="N14" i="54"/>
  <c r="N16" i="54"/>
  <c r="N17" i="54"/>
  <c r="N19" i="54"/>
  <c r="N20" i="54"/>
  <c r="N25" i="54"/>
  <c r="N26" i="54"/>
  <c r="N28" i="54"/>
  <c r="N29" i="54"/>
  <c r="N31" i="54"/>
  <c r="N11" i="53"/>
  <c r="N13" i="53"/>
  <c r="N14" i="53"/>
  <c r="N16" i="53"/>
  <c r="N17" i="53"/>
  <c r="N19" i="53"/>
  <c r="N20" i="53"/>
  <c r="N22" i="53"/>
  <c r="N23" i="53"/>
  <c r="N25" i="53"/>
  <c r="N26" i="53"/>
  <c r="N28" i="53"/>
  <c r="N29" i="53"/>
  <c r="N31" i="53"/>
  <c r="N36" i="53"/>
  <c r="M10" i="53"/>
  <c r="M11" i="53"/>
  <c r="M13" i="53"/>
  <c r="M14" i="53"/>
  <c r="M16" i="53"/>
  <c r="M17" i="53"/>
  <c r="M19" i="53"/>
  <c r="M20" i="53"/>
  <c r="M22" i="53"/>
  <c r="M23" i="53"/>
  <c r="M25" i="53"/>
  <c r="M26" i="53"/>
  <c r="M28" i="53"/>
  <c r="M29" i="53"/>
  <c r="M31" i="53"/>
  <c r="M32" i="53"/>
  <c r="M34" i="53"/>
  <c r="M36" i="53"/>
  <c r="E38" i="53"/>
  <c r="N11" i="47"/>
  <c r="N13" i="47"/>
  <c r="N14" i="47"/>
  <c r="N16" i="47"/>
  <c r="N17" i="47"/>
  <c r="N19" i="47"/>
  <c r="N20" i="47"/>
  <c r="N22" i="47"/>
  <c r="N23" i="47"/>
  <c r="N25" i="47"/>
  <c r="N26" i="47"/>
  <c r="N28" i="47"/>
  <c r="N29" i="47"/>
  <c r="N31" i="47"/>
  <c r="N32" i="47"/>
  <c r="N34" i="47"/>
  <c r="N36" i="47"/>
  <c r="N10" i="47"/>
  <c r="M32" i="47"/>
  <c r="M10" i="47"/>
  <c r="M11" i="47"/>
  <c r="M13" i="47"/>
  <c r="M14" i="47"/>
  <c r="M16" i="47"/>
  <c r="M17" i="47"/>
  <c r="M19" i="47"/>
  <c r="M20" i="47"/>
  <c r="M22" i="47"/>
  <c r="M23" i="47"/>
  <c r="M25" i="47"/>
  <c r="M26" i="47"/>
  <c r="M28" i="47"/>
  <c r="M29" i="47"/>
  <c r="M31" i="47"/>
  <c r="M34" i="47"/>
  <c r="M36" i="47"/>
  <c r="L38" i="52"/>
  <c r="K38" i="52"/>
  <c r="J38" i="52"/>
  <c r="I38" i="52"/>
  <c r="H38" i="52"/>
  <c r="G38" i="52"/>
  <c r="F38" i="52"/>
  <c r="E38" i="52"/>
  <c r="D38" i="52"/>
  <c r="C38" i="52"/>
  <c r="N36" i="52"/>
  <c r="M36" i="52"/>
  <c r="N34" i="52"/>
  <c r="M34" i="52"/>
  <c r="N32" i="52"/>
  <c r="M32" i="52"/>
  <c r="N31" i="52"/>
  <c r="M31" i="52"/>
  <c r="N29" i="52"/>
  <c r="M29" i="52"/>
  <c r="N28" i="52"/>
  <c r="M28" i="52"/>
  <c r="N26" i="52"/>
  <c r="M26" i="52"/>
  <c r="N25" i="52"/>
  <c r="M25" i="52"/>
  <c r="N23" i="52"/>
  <c r="M23" i="52"/>
  <c r="N22" i="52"/>
  <c r="M22" i="52"/>
  <c r="N20" i="52"/>
  <c r="M20" i="52"/>
  <c r="N19" i="52"/>
  <c r="M19" i="52"/>
  <c r="N17" i="52"/>
  <c r="M17" i="52"/>
  <c r="N16" i="52"/>
  <c r="M16" i="52"/>
  <c r="N14" i="52"/>
  <c r="M14" i="52"/>
  <c r="N13" i="52"/>
  <c r="M13" i="52"/>
  <c r="N11" i="52"/>
  <c r="M11" i="52"/>
  <c r="N10" i="52"/>
  <c r="M10" i="52"/>
  <c r="N38" i="51"/>
  <c r="M38" i="51"/>
  <c r="N36" i="51"/>
  <c r="M36" i="51"/>
  <c r="N34" i="51"/>
  <c r="M34" i="51"/>
  <c r="N32" i="51"/>
  <c r="M32" i="51"/>
  <c r="N31" i="51"/>
  <c r="M31" i="51"/>
  <c r="N29" i="51"/>
  <c r="M29" i="51"/>
  <c r="N28" i="51"/>
  <c r="M28" i="51"/>
  <c r="N26" i="51"/>
  <c r="M26" i="51"/>
  <c r="N25" i="51"/>
  <c r="M25" i="51"/>
  <c r="N23" i="51"/>
  <c r="M23" i="51"/>
  <c r="N22" i="51"/>
  <c r="M22" i="51"/>
  <c r="N20" i="51"/>
  <c r="M20" i="51"/>
  <c r="N19" i="51"/>
  <c r="M19" i="51"/>
  <c r="N17" i="51"/>
  <c r="M17" i="51"/>
  <c r="N16" i="51"/>
  <c r="M16" i="51"/>
  <c r="N14" i="51"/>
  <c r="M14" i="51"/>
  <c r="N13" i="51"/>
  <c r="M13" i="51"/>
  <c r="N11" i="51"/>
  <c r="M11" i="51"/>
  <c r="N10" i="51"/>
  <c r="M10" i="51"/>
  <c r="N38" i="50"/>
  <c r="M38" i="50"/>
  <c r="N36" i="50"/>
  <c r="M36" i="50"/>
  <c r="N34" i="50"/>
  <c r="M34" i="50"/>
  <c r="N32" i="50"/>
  <c r="M32" i="50"/>
  <c r="N31" i="50"/>
  <c r="M31" i="50"/>
  <c r="N29" i="50"/>
  <c r="M29" i="50"/>
  <c r="N28" i="50"/>
  <c r="M28" i="50"/>
  <c r="N26" i="50"/>
  <c r="M26" i="50"/>
  <c r="N25" i="50"/>
  <c r="M25" i="50"/>
  <c r="N23" i="50"/>
  <c r="M23" i="50"/>
  <c r="N22" i="50"/>
  <c r="M22" i="50"/>
  <c r="N20" i="50"/>
  <c r="M20" i="50"/>
  <c r="N19" i="50"/>
  <c r="M19" i="50"/>
  <c r="N17" i="50"/>
  <c r="M17" i="50"/>
  <c r="N16" i="50"/>
  <c r="M16" i="50"/>
  <c r="N14" i="50"/>
  <c r="M14" i="50"/>
  <c r="N13" i="50"/>
  <c r="M13" i="50"/>
  <c r="N11" i="50"/>
  <c r="M11" i="50"/>
  <c r="N10" i="50"/>
  <c r="M10" i="50"/>
  <c r="M11" i="49"/>
  <c r="M13" i="49"/>
  <c r="M14" i="49"/>
  <c r="M16" i="49"/>
  <c r="M17" i="49"/>
  <c r="M19" i="49"/>
  <c r="M20" i="49"/>
  <c r="M22" i="49"/>
  <c r="M23" i="49"/>
  <c r="M25" i="49"/>
  <c r="M26" i="49"/>
  <c r="M28" i="49"/>
  <c r="M29" i="49"/>
  <c r="M31" i="49"/>
  <c r="M32" i="49"/>
  <c r="M34" i="49"/>
  <c r="M36" i="49"/>
  <c r="M38" i="49"/>
  <c r="N32" i="48"/>
  <c r="M32" i="48"/>
  <c r="N11" i="48"/>
  <c r="N13" i="48"/>
  <c r="N14" i="48"/>
  <c r="N16" i="48"/>
  <c r="N17" i="48"/>
  <c r="N19" i="48"/>
  <c r="N20" i="48"/>
  <c r="N22" i="48"/>
  <c r="N23" i="48"/>
  <c r="N25" i="48"/>
  <c r="N26" i="48"/>
  <c r="N28" i="48"/>
  <c r="N29" i="48"/>
  <c r="N31" i="48"/>
  <c r="N34" i="48"/>
  <c r="N36" i="48"/>
  <c r="N37" i="48"/>
  <c r="N38" i="48"/>
  <c r="M11" i="48"/>
  <c r="M13" i="48"/>
  <c r="M14" i="48"/>
  <c r="M16" i="48"/>
  <c r="M17" i="48"/>
  <c r="M19" i="48"/>
  <c r="M20" i="48"/>
  <c r="M22" i="48"/>
  <c r="M23" i="48"/>
  <c r="M25" i="48"/>
  <c r="M26" i="48"/>
  <c r="M28" i="48"/>
  <c r="M29" i="48"/>
  <c r="M31" i="48"/>
  <c r="M34" i="48"/>
  <c r="M36" i="48"/>
  <c r="M37" i="48"/>
  <c r="M38" i="48"/>
  <c r="N38" i="49"/>
  <c r="N36" i="49"/>
  <c r="N34" i="49"/>
  <c r="N32" i="49"/>
  <c r="N31" i="49"/>
  <c r="N29" i="49"/>
  <c r="N28" i="49"/>
  <c r="N26" i="49"/>
  <c r="N25" i="49"/>
  <c r="N23" i="49"/>
  <c r="N22" i="49"/>
  <c r="N20" i="49"/>
  <c r="N19" i="49"/>
  <c r="N17" i="49"/>
  <c r="N16" i="49"/>
  <c r="N14" i="49"/>
  <c r="N13" i="49"/>
  <c r="N11" i="49"/>
  <c r="N10" i="49"/>
  <c r="M10" i="49"/>
  <c r="N10" i="48"/>
  <c r="M10" i="48"/>
  <c r="M38" i="45"/>
  <c r="N38" i="45"/>
  <c r="N38" i="46"/>
  <c r="M38" i="46"/>
  <c r="N10" i="46"/>
  <c r="N11" i="46"/>
  <c r="N13" i="46"/>
  <c r="N14" i="46"/>
  <c r="N16" i="46"/>
  <c r="N17" i="46"/>
  <c r="N19" i="46"/>
  <c r="N20" i="46"/>
  <c r="N22" i="46"/>
  <c r="N23" i="46"/>
  <c r="N25" i="46"/>
  <c r="N26" i="46"/>
  <c r="N28" i="46"/>
  <c r="N29" i="46"/>
  <c r="N31" i="46"/>
  <c r="N32" i="46"/>
  <c r="N34" i="46"/>
  <c r="N36" i="46"/>
  <c r="M10" i="46"/>
  <c r="M11" i="46"/>
  <c r="M13" i="46"/>
  <c r="M14" i="46"/>
  <c r="M16" i="46"/>
  <c r="M17" i="46"/>
  <c r="M19" i="46"/>
  <c r="M20" i="46"/>
  <c r="M22" i="46"/>
  <c r="M23" i="46"/>
  <c r="M25" i="46"/>
  <c r="M26" i="46"/>
  <c r="M28" i="46"/>
  <c r="M29" i="46"/>
  <c r="M31" i="46"/>
  <c r="M32" i="46"/>
  <c r="M34" i="46"/>
  <c r="M36" i="46"/>
  <c r="N10" i="45"/>
  <c r="N11" i="45"/>
  <c r="N13" i="45"/>
  <c r="N14" i="45"/>
  <c r="N16" i="45"/>
  <c r="N17" i="45"/>
  <c r="N19" i="45"/>
  <c r="N20" i="45"/>
  <c r="N22" i="45"/>
  <c r="N23" i="45"/>
  <c r="N25" i="45"/>
  <c r="N26" i="45"/>
  <c r="N28" i="45"/>
  <c r="N29" i="45"/>
  <c r="N31" i="45"/>
  <c r="N32" i="45"/>
  <c r="N34" i="45"/>
  <c r="N36" i="45"/>
  <c r="M10" i="45"/>
  <c r="M11" i="45"/>
  <c r="M13" i="45"/>
  <c r="M14" i="45"/>
  <c r="M16" i="45"/>
  <c r="M17" i="45"/>
  <c r="M19" i="45"/>
  <c r="M20" i="45"/>
  <c r="M22" i="45"/>
  <c r="M23" i="45"/>
  <c r="M25" i="45"/>
  <c r="M26" i="45"/>
  <c r="M28" i="45"/>
  <c r="M29" i="45"/>
  <c r="M31" i="45"/>
  <c r="M32" i="45"/>
  <c r="M34" i="45"/>
  <c r="M36" i="45"/>
  <c r="R10" i="58"/>
  <c r="M11" i="55"/>
  <c r="R10" i="57"/>
  <c r="N34" i="55"/>
  <c r="N23" i="55"/>
  <c r="N11" i="55"/>
  <c r="N32" i="55"/>
  <c r="N19" i="55"/>
  <c r="N13" i="55"/>
  <c r="G38" i="55"/>
  <c r="N26" i="55"/>
  <c r="R11" i="57"/>
  <c r="Q14" i="58"/>
  <c r="R11" i="58"/>
  <c r="AB49" i="35"/>
  <c r="AA49" i="35"/>
  <c r="K45" i="59"/>
  <c r="R26" i="59"/>
  <c r="Q9" i="59"/>
  <c r="Q43" i="59"/>
  <c r="J45" i="59"/>
  <c r="M10" i="54" l="1"/>
  <c r="N10" i="54"/>
  <c r="N23" i="54"/>
  <c r="I38" i="54"/>
  <c r="M11" i="54"/>
  <c r="N46" i="58"/>
  <c r="Q46" i="58" s="1"/>
  <c r="M38" i="52"/>
  <c r="K38" i="54"/>
  <c r="N38" i="57"/>
  <c r="M36" i="54"/>
  <c r="M38" i="54" s="1"/>
  <c r="N36" i="54"/>
  <c r="O46" i="58"/>
  <c r="R46" i="58" s="1"/>
  <c r="J38" i="54"/>
  <c r="F38" i="53"/>
  <c r="M17" i="55"/>
  <c r="N36" i="55"/>
  <c r="N17" i="55"/>
  <c r="M31" i="55"/>
  <c r="M28" i="55"/>
  <c r="M25" i="55"/>
  <c r="M22" i="55"/>
  <c r="M16" i="55"/>
  <c r="M10" i="55"/>
  <c r="N16" i="55"/>
  <c r="E38" i="55"/>
  <c r="M14" i="55"/>
  <c r="N29" i="55"/>
  <c r="N20" i="55"/>
  <c r="N14" i="55"/>
  <c r="M38" i="47"/>
  <c r="N38" i="47"/>
  <c r="M34" i="55"/>
  <c r="M23" i="55"/>
  <c r="M20" i="55"/>
  <c r="N31" i="55"/>
  <c r="N10" i="55"/>
  <c r="N68" i="56"/>
  <c r="M38" i="53"/>
  <c r="L38" i="54"/>
  <c r="Q38" i="57"/>
  <c r="O38" i="57"/>
  <c r="R38" i="57" s="1"/>
  <c r="N38" i="52"/>
  <c r="N10" i="53"/>
  <c r="N38" i="53" s="1"/>
  <c r="N11" i="54"/>
  <c r="M29" i="55"/>
  <c r="M26" i="55"/>
  <c r="Q45" i="59"/>
  <c r="Q10" i="57"/>
  <c r="R45" i="59"/>
  <c r="M38" i="55" l="1"/>
  <c r="N38" i="54"/>
  <c r="N38" i="5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Nellie N Asanuma</author>
  </authors>
  <commentList>
    <comment ref="A19" authorId="0" shapeId="0" xr:uid="{00000000-0006-0000-1100-000001000000}">
      <text>
        <r>
          <rPr>
            <b/>
            <sz val="8"/>
            <color indexed="81"/>
            <rFont val="Tahoma"/>
            <family val="2"/>
          </rPr>
          <t>Nellie N Asanuma:</t>
        </r>
        <r>
          <rPr>
            <sz val="8"/>
            <color indexed="81"/>
            <rFont val="Tahoma"/>
            <family val="2"/>
          </rPr>
          <t xml:space="preserve">
2007 3rd Qtr figures for Condo and Townhouse</t>
        </r>
      </text>
    </comment>
    <comment ref="J31" authorId="0" shapeId="0" xr:uid="{00000000-0006-0000-1100-000002000000}">
      <text>
        <r>
          <rPr>
            <b/>
            <sz val="14"/>
            <color indexed="81"/>
            <rFont val="Tahoma"/>
            <family val="2"/>
          </rPr>
          <t xml:space="preserve">Nellie N Asanuma:
</t>
        </r>
        <r>
          <rPr>
            <sz val="14"/>
            <color indexed="81"/>
            <rFont val="Tahoma"/>
            <family val="2"/>
          </rPr>
          <t>Per 2007 3rd Qtr Spreadsheet from PW..figures consist of permit description for the following:
1.  Gas Station - 1add-$18,000
2. Gymnasium-(1New)-$17,863,458
3. School - (1new)-$6,803,828 &amp; (1add)-$20,592
4. Clinic(1add)-$1,249,967.</t>
        </r>
      </text>
    </comment>
  </commentList>
</comments>
</file>

<file path=xl/sharedStrings.xml><?xml version="1.0" encoding="utf-8"?>
<sst xmlns="http://schemas.openxmlformats.org/spreadsheetml/2006/main" count="2158" uniqueCount="208">
  <si>
    <t>Total</t>
  </si>
  <si>
    <t>Residential</t>
  </si>
  <si>
    <t>Number</t>
  </si>
  <si>
    <t>BUILDING AND CONSTRUCTION PERMITS (Thousands of Dollars)</t>
  </si>
  <si>
    <t>Type of Construction</t>
  </si>
  <si>
    <t>Value</t>
  </si>
  <si>
    <t>N</t>
  </si>
  <si>
    <t>A</t>
  </si>
  <si>
    <t>Apartments and</t>
  </si>
  <si>
    <t>Dormitories</t>
  </si>
  <si>
    <t>Hotel</t>
  </si>
  <si>
    <t>Condominiums</t>
  </si>
  <si>
    <t>Commercial</t>
  </si>
  <si>
    <t>Industrial</t>
  </si>
  <si>
    <t xml:space="preserve">Religious and </t>
  </si>
  <si>
    <t>Non-Profit</t>
  </si>
  <si>
    <t>Miscellaneous</t>
  </si>
  <si>
    <t>Source: Department of Public Works, Government of Guam</t>
  </si>
  <si>
    <t>Other</t>
  </si>
  <si>
    <t>P = Preliminary</t>
  </si>
  <si>
    <t>SUMMARY</t>
  </si>
  <si>
    <t>FY 2006</t>
  </si>
  <si>
    <r>
      <t>N</t>
    </r>
    <r>
      <rPr>
        <sz val="12"/>
        <rFont val="Arial"/>
        <family val="2"/>
      </rPr>
      <t xml:space="preserve"> = New</t>
    </r>
  </si>
  <si>
    <r>
      <t>A</t>
    </r>
    <r>
      <rPr>
        <sz val="12"/>
        <rFont val="Arial"/>
        <family val="2"/>
      </rPr>
      <t xml:space="preserve"> = Addition</t>
    </r>
  </si>
  <si>
    <r>
      <t>R</t>
    </r>
    <r>
      <rPr>
        <sz val="12"/>
        <rFont val="Arial"/>
        <family val="2"/>
      </rPr>
      <t xml:space="preserve"> = Revised</t>
    </r>
  </si>
  <si>
    <t>FY 2000</t>
  </si>
  <si>
    <t>FY 2001</t>
  </si>
  <si>
    <t>FY 2002</t>
  </si>
  <si>
    <t>FY 2003</t>
  </si>
  <si>
    <t>FY 2004</t>
  </si>
  <si>
    <t>FY 2005</t>
  </si>
  <si>
    <t>FY 2007</t>
  </si>
  <si>
    <t>FY 1999</t>
  </si>
  <si>
    <t>FY 2008</t>
  </si>
  <si>
    <t>Construction Sector</t>
  </si>
  <si>
    <r>
      <t>N</t>
    </r>
    <r>
      <rPr>
        <sz val="6"/>
        <rFont val="Arial"/>
        <family val="2"/>
      </rPr>
      <t xml:space="preserve"> = New</t>
    </r>
  </si>
  <si>
    <r>
      <t>A</t>
    </r>
    <r>
      <rPr>
        <sz val="6"/>
        <rFont val="Arial"/>
        <family val="2"/>
      </rPr>
      <t xml:space="preserve"> = Addition</t>
    </r>
  </si>
  <si>
    <r>
      <t>R</t>
    </r>
    <r>
      <rPr>
        <sz val="6"/>
        <rFont val="Arial"/>
        <family val="2"/>
      </rPr>
      <t xml:space="preserve"> = Revised</t>
    </r>
  </si>
  <si>
    <t>Government of Guam</t>
  </si>
  <si>
    <t xml:space="preserve">Government of Guam </t>
  </si>
  <si>
    <t>Government of  Guam</t>
  </si>
  <si>
    <t>FY 2009 YTD</t>
  </si>
  <si>
    <t>FY 2009</t>
  </si>
  <si>
    <t>FY 2010 YTD</t>
  </si>
  <si>
    <t xml:space="preserve">FY 2010 </t>
  </si>
  <si>
    <t>Oct-Dec</t>
  </si>
  <si>
    <t>Jan-Mar</t>
  </si>
  <si>
    <t>Apr-Jun</t>
  </si>
  <si>
    <t>Jul-Sep</t>
  </si>
  <si>
    <t>Bureau of Labor Statistics</t>
  </si>
  <si>
    <t>FY 2010</t>
  </si>
  <si>
    <t>FY 2011</t>
  </si>
  <si>
    <t>Clinic</t>
  </si>
  <si>
    <t>Storage</t>
  </si>
  <si>
    <t>Day Care</t>
  </si>
  <si>
    <t>Warehouse</t>
  </si>
  <si>
    <t>Renewal of Permit</t>
  </si>
  <si>
    <t>Demolition</t>
  </si>
  <si>
    <t>Relocation</t>
  </si>
  <si>
    <t>Grading</t>
  </si>
  <si>
    <t>Sign</t>
  </si>
  <si>
    <t>School</t>
  </si>
  <si>
    <r>
      <t>N</t>
    </r>
    <r>
      <rPr>
        <sz val="6"/>
        <rFont val="Cambria"/>
        <family val="1"/>
      </rPr>
      <t xml:space="preserve"> = New</t>
    </r>
  </si>
  <si>
    <r>
      <t>A</t>
    </r>
    <r>
      <rPr>
        <sz val="6"/>
        <rFont val="Cambria"/>
        <family val="1"/>
      </rPr>
      <t xml:space="preserve"> = Addition</t>
    </r>
  </si>
  <si>
    <r>
      <t>R</t>
    </r>
    <r>
      <rPr>
        <sz val="6"/>
        <rFont val="Cambria"/>
        <family val="1"/>
      </rPr>
      <t xml:space="preserve"> = Revised</t>
    </r>
  </si>
  <si>
    <t>Revised:  October 7, 2011</t>
  </si>
  <si>
    <t>07</t>
  </si>
  <si>
    <t>08</t>
  </si>
  <si>
    <t>51</t>
  </si>
  <si>
    <t>52</t>
  </si>
  <si>
    <t>53</t>
  </si>
  <si>
    <t>54</t>
  </si>
  <si>
    <t>55</t>
  </si>
  <si>
    <t>56</t>
  </si>
  <si>
    <t>09</t>
  </si>
  <si>
    <t>10</t>
  </si>
  <si>
    <t>57</t>
  </si>
  <si>
    <t>58</t>
  </si>
  <si>
    <t>59</t>
  </si>
  <si>
    <t>60</t>
  </si>
  <si>
    <t>61</t>
  </si>
  <si>
    <t>62</t>
  </si>
  <si>
    <t>63</t>
  </si>
  <si>
    <t>99</t>
  </si>
  <si>
    <t>00</t>
  </si>
  <si>
    <t>FY 2012</t>
  </si>
  <si>
    <t>Error Check</t>
  </si>
  <si>
    <t>Revised: October 2, 2012</t>
  </si>
  <si>
    <r>
      <t>Note:  DATA -</t>
    </r>
    <r>
      <rPr>
        <sz val="10"/>
        <color indexed="12"/>
        <rFont val="Cambria"/>
        <family val="1"/>
      </rPr>
      <t xml:space="preserve"> October 2011 to September 2012.</t>
    </r>
  </si>
  <si>
    <t>FY 2013</t>
  </si>
  <si>
    <t>R</t>
  </si>
  <si>
    <r>
      <t>N</t>
    </r>
    <r>
      <rPr>
        <sz val="10"/>
        <rFont val="Cambria"/>
        <family val="1"/>
      </rPr>
      <t xml:space="preserve"> = New</t>
    </r>
  </si>
  <si>
    <r>
      <t>A</t>
    </r>
    <r>
      <rPr>
        <sz val="10"/>
        <rFont val="Cambria"/>
        <family val="1"/>
      </rPr>
      <t xml:space="preserve"> = Addition</t>
    </r>
  </si>
  <si>
    <t>R = Renovation</t>
  </si>
  <si>
    <r>
      <t>r</t>
    </r>
    <r>
      <rPr>
        <sz val="10"/>
        <rFont val="Cambria"/>
        <family val="1"/>
      </rPr>
      <t xml:space="preserve"> = Revised</t>
    </r>
  </si>
  <si>
    <t>p = Preliminary</t>
  </si>
  <si>
    <t>FY13 Oct-Dec</t>
  </si>
  <si>
    <t>FY 13 Apr-Jun</t>
  </si>
  <si>
    <t>FY12</t>
  </si>
  <si>
    <t>FY13 Jan-Mar</t>
  </si>
  <si>
    <t>FY13 Jul-Sep</t>
  </si>
  <si>
    <t>Revised: November 19, 2013</t>
  </si>
  <si>
    <r>
      <t>Note:  "R"= Renovation line item - were added to the table as of January 2013.  DATA -</t>
    </r>
    <r>
      <rPr>
        <sz val="10"/>
        <color indexed="12"/>
        <rFont val="Cambria"/>
        <family val="1"/>
      </rPr>
      <t xml:space="preserve"> October 2012 to September 2013.</t>
    </r>
  </si>
  <si>
    <t>FY13</t>
  </si>
  <si>
    <t>FY14 Jan-Mar</t>
  </si>
  <si>
    <t>FY 14 Apr-Jun</t>
  </si>
  <si>
    <t>FY14 Jul-Sep</t>
  </si>
  <si>
    <t xml:space="preserve">FY 2013 </t>
  </si>
  <si>
    <t xml:space="preserve">FY14 Oct-Dec </t>
  </si>
  <si>
    <t>FY14</t>
  </si>
  <si>
    <t>FY15 Jan-Mar</t>
  </si>
  <si>
    <t>FY 15 Apr-Jun</t>
  </si>
  <si>
    <t>FY15 Jul-Sep</t>
  </si>
  <si>
    <t>FY15 Y-T-D</t>
  </si>
  <si>
    <t xml:space="preserve">FY13 Oct-Dec </t>
  </si>
  <si>
    <t>FY 2014</t>
  </si>
  <si>
    <t xml:space="preserve">FY 2014 </t>
  </si>
  <si>
    <t>A = ADDITION</t>
  </si>
  <si>
    <t>N = New</t>
  </si>
  <si>
    <t>r = Revised</t>
  </si>
  <si>
    <t>FY 2015</t>
  </si>
  <si>
    <r>
      <t>Note:  "R"= Renovation line item - were added to the table as of January 2013.  DATA -</t>
    </r>
    <r>
      <rPr>
        <sz val="10"/>
        <color indexed="12"/>
        <rFont val="Cambria"/>
        <family val="1"/>
      </rPr>
      <t xml:space="preserve"> October 2013 to September 2014.</t>
    </r>
  </si>
  <si>
    <t>A = Addition</t>
  </si>
  <si>
    <t>R = Revised</t>
  </si>
  <si>
    <t>Revised:  October 31, 2015</t>
  </si>
  <si>
    <t>FY15</t>
  </si>
  <si>
    <t xml:space="preserve">FY16 Oct-Dec </t>
  </si>
  <si>
    <t>FY16 Jan-Mar</t>
  </si>
  <si>
    <t>FY 16 Apr-Jun</t>
  </si>
  <si>
    <t>FY16 Jul-Sep</t>
  </si>
  <si>
    <t>FY16 Y-T-D</t>
  </si>
  <si>
    <t>FY 2016</t>
  </si>
  <si>
    <t>FY 2017</t>
  </si>
  <si>
    <t>FY16</t>
  </si>
  <si>
    <t xml:space="preserve">FY17 Oct-Dec </t>
  </si>
  <si>
    <t>FY17 Jan-Mar</t>
  </si>
  <si>
    <t>FY 17 Apr-Jun</t>
  </si>
  <si>
    <t>FY17 Jul-Sep</t>
  </si>
  <si>
    <t xml:space="preserve"> </t>
  </si>
  <si>
    <t xml:space="preserve">FY 2016 </t>
  </si>
  <si>
    <t>FY17</t>
  </si>
  <si>
    <t>FY18</t>
  </si>
  <si>
    <t>FY18 Jan-Mar</t>
  </si>
  <si>
    <t>FY 18 Apr-Jun</t>
  </si>
  <si>
    <t>FY18 Jul-Sep</t>
  </si>
  <si>
    <t>FY 2018</t>
  </si>
  <si>
    <t>Note:  "R"= Renovation line item - were added to the table as of January 2013.  DATA - FY 2018 October 2017 to September 2017</t>
  </si>
  <si>
    <t xml:space="preserve">FY18 Oct-Dec </t>
  </si>
  <si>
    <t xml:space="preserve">FY19 Oct-Dec </t>
  </si>
  <si>
    <t>FY19 Jan-Mar</t>
  </si>
  <si>
    <t>FY 19 Apr-Jun</t>
  </si>
  <si>
    <t>FY19 Jul-Sep</t>
  </si>
  <si>
    <t>FY19</t>
  </si>
  <si>
    <t>FY 2019</t>
  </si>
  <si>
    <t xml:space="preserve">FY20 Oct-Dec </t>
  </si>
  <si>
    <t>FY20 Jan-Mar</t>
  </si>
  <si>
    <t>FY 20 Apr-Jun</t>
  </si>
  <si>
    <t>FY20 Jul-Sep</t>
  </si>
  <si>
    <t>FY 2020</t>
  </si>
  <si>
    <t>FY20</t>
  </si>
  <si>
    <t xml:space="preserve">FY21 Oct-Dec </t>
  </si>
  <si>
    <t>FY21 Jan-Mar</t>
  </si>
  <si>
    <t>FY21 Apr-Jun</t>
  </si>
  <si>
    <t>FY21 Jul-Sep</t>
  </si>
  <si>
    <t>FY21 YTD</t>
  </si>
  <si>
    <t>FY 2021</t>
  </si>
  <si>
    <t>Note:  "R"= Renovation line item - were added to the table as of January 2013.  DATA - FY 2020 September 2020</t>
  </si>
  <si>
    <t>FY21</t>
  </si>
  <si>
    <t>FY 2022</t>
  </si>
  <si>
    <t>FY22 Jul-Sep</t>
  </si>
  <si>
    <t>FY22 Apr-Jun</t>
  </si>
  <si>
    <t>FY22 Jan-Mar</t>
  </si>
  <si>
    <t xml:space="preserve">FY22 Oct-Dec </t>
  </si>
  <si>
    <t>Note:  "R"= Renovation line item - were added to the table as of January 2013.</t>
  </si>
  <si>
    <t xml:space="preserve">FY 2022 </t>
  </si>
  <si>
    <t>FY 2023</t>
  </si>
  <si>
    <t>FY22</t>
  </si>
  <si>
    <t xml:space="preserve">FY23 Oct-Dec </t>
  </si>
  <si>
    <t>FY23 Jul-Sep</t>
  </si>
  <si>
    <t xml:space="preserve">FY22 </t>
  </si>
  <si>
    <t>FY23 Jan-Mar</t>
  </si>
  <si>
    <t>FY23 Apr-Jun</t>
  </si>
  <si>
    <t xml:space="preserve">FY23 </t>
  </si>
  <si>
    <t xml:space="preserve">FY 2023 </t>
  </si>
  <si>
    <t>FY 2024</t>
  </si>
  <si>
    <t>FY23</t>
  </si>
  <si>
    <t xml:space="preserve">FY24 Oct-Dec </t>
  </si>
  <si>
    <t>FY24 Jan-Mar</t>
  </si>
  <si>
    <t>FY24 Apr-Jun</t>
  </si>
  <si>
    <t>FY24 Jul-Sep</t>
  </si>
  <si>
    <t xml:space="preserve">FY24 </t>
  </si>
  <si>
    <t>FY24</t>
  </si>
  <si>
    <t xml:space="preserve">FY25 Oct-Dec </t>
  </si>
  <si>
    <t>FY25 Jan-Mar</t>
  </si>
  <si>
    <t>FY25 Apr-Jun</t>
  </si>
  <si>
    <t>FY25 Jul-Sep</t>
  </si>
  <si>
    <t>FY25</t>
  </si>
  <si>
    <t>\</t>
  </si>
  <si>
    <t>FY 2025</t>
  </si>
  <si>
    <t xml:space="preserve">FY 2025 </t>
  </si>
  <si>
    <t xml:space="preserve">FY 1996 - 3/31/26 </t>
  </si>
  <si>
    <t>Revised: 6/04/2026</t>
  </si>
  <si>
    <t>FY26 Jan-Mar</t>
  </si>
  <si>
    <t>FY26 Apr-Jun</t>
  </si>
  <si>
    <t>FY26 Jul-Sep</t>
  </si>
  <si>
    <t>FY26 Oct-Dec 2025</t>
  </si>
  <si>
    <t>FY26 YTD</t>
  </si>
  <si>
    <t xml:space="preserve">FY 2026 YTD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</si>
</sst>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5" formatCode="&quot;$&quot;#,##0_);\(&quot;$&quot;#,##0\)"/>
    <numFmt numFmtId="6" formatCode="&quot;$&quot;#,##0_);[Red]\(&quot;$&quot;#,##0\)"/>
    <numFmt numFmtId="8" formatCode="&quot;$&quot;#,##0.00_);[Red]\(&quot;$&quot;#,##0.0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_(* #,##0_);_(* \(#,##0\);_(* &quot;-&quot;??_);_(@_)"/>
    <numFmt numFmtId="166" formatCode="[$-409]mmmm\ d\,\ yyyy;@"/>
    <numFmt numFmtId="167" formatCode="###,###"/>
  </numFmts>
  <fonts count="67">
    <font>
      <sz val="10"/>
      <name val="Helv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8"/>
      <name val="Helv"/>
    </font>
    <font>
      <b/>
      <sz val="12"/>
      <name val="Antique Olive"/>
      <family val="2"/>
    </font>
    <font>
      <sz val="12"/>
      <name val="Helv"/>
    </font>
    <font>
      <sz val="12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4"/>
      <color indexed="81"/>
      <name val="Tahoma"/>
      <family val="2"/>
    </font>
    <font>
      <sz val="14"/>
      <color indexed="81"/>
      <name val="Tahoma"/>
      <family val="2"/>
    </font>
    <font>
      <b/>
      <u/>
      <sz val="14"/>
      <name val="Times New Roman"/>
      <family val="1"/>
    </font>
    <font>
      <b/>
      <u/>
      <sz val="6.5"/>
      <name val="Arial"/>
      <family val="2"/>
    </font>
    <font>
      <sz val="6.5"/>
      <name val="Arial"/>
      <family val="2"/>
    </font>
    <font>
      <b/>
      <sz val="8"/>
      <name val="Arial"/>
      <family val="2"/>
    </font>
    <font>
      <sz val="7"/>
      <name val="Arial"/>
      <family val="2"/>
    </font>
    <font>
      <sz val="8"/>
      <name val="Arial"/>
      <family val="2"/>
    </font>
    <font>
      <b/>
      <sz val="7"/>
      <name val="Arial"/>
      <family val="2"/>
    </font>
    <font>
      <b/>
      <sz val="10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u val="doubleAccounting"/>
      <sz val="12"/>
      <name val="Arial"/>
      <family val="2"/>
    </font>
    <font>
      <sz val="10"/>
      <name val="Helv"/>
    </font>
    <font>
      <b/>
      <sz val="18"/>
      <name val="Helv"/>
    </font>
    <font>
      <b/>
      <sz val="18"/>
      <name val="Antique Olive"/>
      <family val="2"/>
    </font>
    <font>
      <sz val="10"/>
      <color indexed="10"/>
      <name val="Arial"/>
      <family val="2"/>
    </font>
    <font>
      <b/>
      <u/>
      <sz val="14"/>
      <name val="Cambria"/>
      <family val="1"/>
    </font>
    <font>
      <b/>
      <u/>
      <sz val="6.5"/>
      <name val="Cambria"/>
      <family val="1"/>
    </font>
    <font>
      <sz val="10"/>
      <name val="Cambria"/>
      <family val="1"/>
    </font>
    <font>
      <b/>
      <sz val="12"/>
      <name val="Cambria"/>
      <family val="1"/>
    </font>
    <font>
      <sz val="6.5"/>
      <name val="Cambria"/>
      <family val="1"/>
    </font>
    <font>
      <sz val="12"/>
      <name val="Cambria"/>
      <family val="1"/>
    </font>
    <font>
      <sz val="7"/>
      <name val="Cambria"/>
      <family val="1"/>
    </font>
    <font>
      <sz val="8"/>
      <name val="Cambria"/>
      <family val="1"/>
    </font>
    <font>
      <b/>
      <sz val="8"/>
      <name val="Cambria"/>
      <family val="1"/>
    </font>
    <font>
      <b/>
      <sz val="7"/>
      <name val="Cambria"/>
      <family val="1"/>
    </font>
    <font>
      <i/>
      <sz val="7"/>
      <name val="Cambria"/>
      <family val="1"/>
    </font>
    <font>
      <i/>
      <sz val="10"/>
      <name val="Cambria"/>
      <family val="1"/>
    </font>
    <font>
      <i/>
      <sz val="8"/>
      <name val="Cambria"/>
      <family val="1"/>
    </font>
    <font>
      <b/>
      <sz val="6"/>
      <name val="Cambria"/>
      <family val="1"/>
    </font>
    <font>
      <sz val="6"/>
      <name val="Cambria"/>
      <family val="1"/>
    </font>
    <font>
      <b/>
      <sz val="12"/>
      <name val="Helv"/>
    </font>
    <font>
      <i/>
      <sz val="12"/>
      <name val="Cambria"/>
      <family val="1"/>
    </font>
    <font>
      <sz val="14"/>
      <name val="Cambria"/>
      <family val="1"/>
    </font>
    <font>
      <b/>
      <sz val="12"/>
      <color indexed="12"/>
      <name val="Antique Olive"/>
      <family val="2"/>
    </font>
    <font>
      <b/>
      <sz val="12"/>
      <color indexed="12"/>
      <name val="Cambria"/>
      <family val="1"/>
    </font>
    <font>
      <sz val="10"/>
      <color indexed="12"/>
      <name val="Cambria"/>
      <family val="1"/>
    </font>
    <font>
      <b/>
      <u/>
      <sz val="6.5"/>
      <color indexed="45"/>
      <name val="Cambria"/>
      <family val="1"/>
    </font>
    <font>
      <sz val="10"/>
      <color indexed="45"/>
      <name val="Cambria"/>
      <family val="1"/>
    </font>
    <font>
      <sz val="6.5"/>
      <color indexed="45"/>
      <name val="Cambria"/>
      <family val="1"/>
    </font>
    <font>
      <sz val="8"/>
      <color indexed="45"/>
      <name val="Cambria"/>
      <family val="1"/>
    </font>
    <font>
      <sz val="7"/>
      <color indexed="45"/>
      <name val="Cambria"/>
      <family val="1"/>
    </font>
    <font>
      <sz val="12"/>
      <color indexed="45"/>
      <name val="Cambria"/>
      <family val="1"/>
    </font>
    <font>
      <b/>
      <sz val="12"/>
      <color indexed="45"/>
      <name val="Cambria"/>
      <family val="1"/>
    </font>
    <font>
      <b/>
      <sz val="10"/>
      <name val="Cambria"/>
      <family val="1"/>
    </font>
    <font>
      <sz val="12"/>
      <color indexed="63"/>
      <name val="Cambria"/>
      <family val="1"/>
    </font>
    <font>
      <b/>
      <sz val="12"/>
      <color indexed="63"/>
      <name val="Cambria"/>
      <family val="1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Cambria"/>
      <family val="1"/>
      <scheme val="major"/>
    </font>
    <font>
      <sz val="10"/>
      <color theme="1"/>
      <name val="Cambria"/>
      <family val="1"/>
      <scheme val="major"/>
    </font>
    <font>
      <b/>
      <sz val="14"/>
      <name val="Cambria"/>
      <family val="1"/>
    </font>
    <font>
      <sz val="9"/>
      <name val="Cambria"/>
      <family val="1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 tint="-0.34998626667073579"/>
        <bgColor indexed="64"/>
      </patternFill>
    </fill>
  </fills>
  <borders count="113">
    <border>
      <left/>
      <right/>
      <top/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thin">
        <color indexed="64"/>
      </right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dotted">
        <color indexed="64"/>
      </right>
      <top/>
      <bottom style="double">
        <color indexed="64"/>
      </bottom>
      <diagonal/>
    </border>
    <border>
      <left style="medium">
        <color indexed="64"/>
      </left>
      <right style="dotted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dotted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double">
        <color indexed="64"/>
      </right>
      <top/>
      <bottom style="dotted">
        <color indexed="64"/>
      </bottom>
      <diagonal/>
    </border>
    <border>
      <left style="double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double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 style="thin">
        <color indexed="64"/>
      </left>
      <right style="dotted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double">
        <color indexed="64"/>
      </right>
      <top style="dotted">
        <color indexed="64"/>
      </top>
      <bottom/>
      <diagonal/>
    </border>
    <border>
      <left style="double">
        <color indexed="64"/>
      </left>
      <right/>
      <top style="dotted">
        <color indexed="64"/>
      </top>
      <bottom/>
      <diagonal/>
    </border>
    <border>
      <left style="thin">
        <color indexed="64"/>
      </left>
      <right style="double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dashed">
        <color indexed="64"/>
      </right>
      <top style="medium">
        <color indexed="64"/>
      </top>
      <bottom/>
      <diagonal/>
    </border>
    <border>
      <left style="dashed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/>
      <bottom/>
      <diagonal/>
    </border>
    <border>
      <left style="medium">
        <color indexed="64"/>
      </left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dashed">
        <color indexed="64"/>
      </left>
      <right style="dashed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dashed">
        <color indexed="64"/>
      </right>
      <top style="medium">
        <color indexed="64"/>
      </top>
      <bottom/>
      <diagonal/>
    </border>
    <border>
      <left/>
      <right style="dashed">
        <color indexed="64"/>
      </right>
      <top/>
      <bottom/>
      <diagonal/>
    </border>
    <border>
      <left/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/>
      <top/>
      <bottom style="medium">
        <color indexed="64"/>
      </bottom>
      <diagonal/>
    </border>
    <border>
      <left style="dashed">
        <color indexed="64"/>
      </left>
      <right/>
      <top style="medium">
        <color indexed="64"/>
      </top>
      <bottom/>
      <diagonal/>
    </border>
    <border>
      <left style="dashed">
        <color indexed="64"/>
      </left>
      <right/>
      <top/>
      <bottom/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double">
        <color indexed="0"/>
      </left>
      <right/>
      <top/>
      <bottom/>
      <diagonal/>
    </border>
    <border>
      <left style="thin">
        <color indexed="0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ashed">
        <color indexed="64"/>
      </left>
      <right style="double">
        <color indexed="64"/>
      </right>
      <top/>
      <bottom/>
      <diagonal/>
    </border>
    <border>
      <left style="thin">
        <color indexed="0"/>
      </left>
      <right/>
      <top/>
      <bottom/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/>
      <diagonal/>
    </border>
    <border>
      <left style="dashed">
        <color indexed="64"/>
      </left>
      <right style="thin">
        <color indexed="64"/>
      </right>
      <top/>
      <bottom style="double">
        <color indexed="64"/>
      </bottom>
      <diagonal/>
    </border>
    <border>
      <left style="dash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ouble">
        <color indexed="64"/>
      </right>
      <top style="thin">
        <color indexed="64"/>
      </top>
      <bottom/>
      <diagonal/>
    </border>
    <border>
      <left style="dashed">
        <color indexed="64"/>
      </left>
      <right style="double">
        <color indexed="64"/>
      </right>
      <top/>
      <bottom style="double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/>
      <diagonal/>
    </border>
    <border>
      <left style="dashed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dashed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9">
    <xf numFmtId="0" fontId="0" fillId="0" borderId="0"/>
    <xf numFmtId="40" fontId="2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8" fillId="0" borderId="0" applyFont="0" applyFill="0" applyBorder="0" applyAlignment="0" applyProtection="0"/>
    <xf numFmtId="40" fontId="2" fillId="0" borderId="0" applyFont="0" applyFill="0" applyBorder="0" applyAlignment="0" applyProtection="0"/>
    <xf numFmtId="43" fontId="60" fillId="0" borderId="0" applyFont="0" applyFill="0" applyBorder="0" applyAlignment="0" applyProtection="0"/>
    <xf numFmtId="8" fontId="2" fillId="0" borderId="0" applyFont="0" applyFill="0" applyBorder="0" applyAlignment="0" applyProtection="0"/>
    <xf numFmtId="44" fontId="59" fillId="0" borderId="0" applyFont="0" applyFill="0" applyBorder="0" applyAlignment="0" applyProtection="0"/>
    <xf numFmtId="44" fontId="8" fillId="0" borderId="0" applyFont="0" applyFill="0" applyBorder="0" applyAlignment="0" applyProtection="0"/>
    <xf numFmtId="8" fontId="2" fillId="0" borderId="0" applyFont="0" applyFill="0" applyBorder="0" applyAlignment="0" applyProtection="0"/>
    <xf numFmtId="8" fontId="2" fillId="0" borderId="0" applyFont="0" applyFill="0" applyBorder="0" applyAlignment="0" applyProtection="0"/>
    <xf numFmtId="0" fontId="59" fillId="0" borderId="0"/>
    <xf numFmtId="0" fontId="8" fillId="0" borderId="0"/>
    <xf numFmtId="0" fontId="24" fillId="0" borderId="0"/>
    <xf numFmtId="0" fontId="60" fillId="0" borderId="0"/>
    <xf numFmtId="0" fontId="24" fillId="0" borderId="0"/>
    <xf numFmtId="0" fontId="3" fillId="0" borderId="0"/>
    <xf numFmtId="0" fontId="1" fillId="0" borderId="0"/>
    <xf numFmtId="43" fontId="1" fillId="0" borderId="0" applyFont="0" applyFill="0" applyBorder="0" applyAlignment="0" applyProtection="0"/>
  </cellStyleXfs>
  <cellXfs count="600">
    <xf numFmtId="0" fontId="0" fillId="0" borderId="0" xfId="0"/>
    <xf numFmtId="3" fontId="6" fillId="0" borderId="1" xfId="16" applyNumberFormat="1" applyFont="1" applyBorder="1" applyAlignment="1">
      <alignment horizontal="right" vertical="center"/>
    </xf>
    <xf numFmtId="3" fontId="6" fillId="2" borderId="1" xfId="16" applyNumberFormat="1" applyFont="1" applyFill="1" applyBorder="1" applyAlignment="1">
      <alignment horizontal="right" vertical="center"/>
    </xf>
    <xf numFmtId="0" fontId="7" fillId="0" borderId="0" xfId="16" applyFont="1" applyAlignment="1">
      <alignment horizontal="left" vertical="center"/>
    </xf>
    <xf numFmtId="0" fontId="5" fillId="0" borderId="0" xfId="0" applyFont="1"/>
    <xf numFmtId="0" fontId="5" fillId="0" borderId="3" xfId="0" applyFont="1" applyBorder="1"/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2" borderId="8" xfId="0" applyFont="1" applyFill="1" applyBorder="1"/>
    <xf numFmtId="0" fontId="5" fillId="2" borderId="1" xfId="0" applyFont="1" applyFill="1" applyBorder="1"/>
    <xf numFmtId="0" fontId="5" fillId="2" borderId="2" xfId="0" applyFont="1" applyFill="1" applyBorder="1"/>
    <xf numFmtId="0" fontId="5" fillId="0" borderId="8" xfId="0" applyFont="1" applyBorder="1"/>
    <xf numFmtId="3" fontId="8" fillId="0" borderId="0" xfId="16" applyNumberFormat="1" applyFont="1" applyAlignment="1">
      <alignment horizontal="right" vertical="center"/>
    </xf>
    <xf numFmtId="37" fontId="8" fillId="0" borderId="0" xfId="16" applyNumberFormat="1" applyFont="1" applyAlignment="1">
      <alignment horizontal="right" vertical="center"/>
    </xf>
    <xf numFmtId="0" fontId="5" fillId="2" borderId="9" xfId="0" applyFont="1" applyFill="1" applyBorder="1"/>
    <xf numFmtId="0" fontId="5" fillId="2" borderId="10" xfId="0" applyFont="1" applyFill="1" applyBorder="1"/>
    <xf numFmtId="0" fontId="14" fillId="0" borderId="0" xfId="16" applyFont="1" applyAlignment="1">
      <alignment vertical="center"/>
    </xf>
    <xf numFmtId="0" fontId="15" fillId="0" borderId="0" xfId="16" applyFont="1" applyAlignment="1">
      <alignment vertical="center"/>
    </xf>
    <xf numFmtId="0" fontId="16" fillId="0" borderId="0" xfId="16" applyFont="1" applyAlignment="1">
      <alignment horizontal="left" vertical="center"/>
    </xf>
    <xf numFmtId="0" fontId="17" fillId="0" borderId="0" xfId="16" applyFont="1" applyAlignment="1">
      <alignment vertical="center"/>
    </xf>
    <xf numFmtId="0" fontId="17" fillId="0" borderId="0" xfId="16" applyFont="1" applyAlignment="1">
      <alignment horizontal="right" vertical="center"/>
    </xf>
    <xf numFmtId="0" fontId="17" fillId="0" borderId="0" xfId="16" applyFont="1" applyAlignment="1">
      <alignment horizontal="center" vertical="center"/>
    </xf>
    <xf numFmtId="0" fontId="18" fillId="0" borderId="0" xfId="16" applyFont="1" applyAlignment="1">
      <alignment vertical="center"/>
    </xf>
    <xf numFmtId="0" fontId="17" fillId="0" borderId="13" xfId="16" applyFont="1" applyBorder="1" applyAlignment="1">
      <alignment horizontal="center" vertical="center" wrapText="1"/>
    </xf>
    <xf numFmtId="0" fontId="17" fillId="0" borderId="14" xfId="16" applyFont="1" applyBorder="1" applyAlignment="1">
      <alignment horizontal="center" vertical="center"/>
    </xf>
    <xf numFmtId="0" fontId="17" fillId="0" borderId="15" xfId="16" applyFont="1" applyBorder="1" applyAlignment="1">
      <alignment horizontal="center" vertical="center"/>
    </xf>
    <xf numFmtId="0" fontId="17" fillId="0" borderId="16" xfId="16" applyFont="1" applyBorder="1" applyAlignment="1">
      <alignment horizontal="center" vertical="center"/>
    </xf>
    <xf numFmtId="0" fontId="17" fillId="0" borderId="17" xfId="16" applyFont="1" applyBorder="1" applyAlignment="1">
      <alignment horizontal="center" vertical="center"/>
    </xf>
    <xf numFmtId="0" fontId="17" fillId="0" borderId="18" xfId="16" applyFont="1" applyBorder="1" applyAlignment="1">
      <alignment horizontal="center" vertical="center"/>
    </xf>
    <xf numFmtId="0" fontId="17" fillId="0" borderId="19" xfId="16" applyFont="1" applyBorder="1" applyAlignment="1">
      <alignment vertical="center"/>
    </xf>
    <xf numFmtId="0" fontId="17" fillId="0" borderId="20" xfId="16" applyFont="1" applyBorder="1" applyAlignment="1">
      <alignment vertical="center"/>
    </xf>
    <xf numFmtId="0" fontId="17" fillId="2" borderId="21" xfId="16" applyFont="1" applyFill="1" applyBorder="1" applyAlignment="1">
      <alignment horizontal="right" vertical="center"/>
    </xf>
    <xf numFmtId="0" fontId="8" fillId="0" borderId="0" xfId="16" applyFont="1" applyAlignment="1">
      <alignment vertical="center"/>
    </xf>
    <xf numFmtId="0" fontId="8" fillId="0" borderId="22" xfId="16" applyFont="1" applyBorder="1" applyAlignment="1">
      <alignment vertical="center"/>
    </xf>
    <xf numFmtId="0" fontId="8" fillId="0" borderId="23" xfId="16" applyFont="1" applyBorder="1" applyAlignment="1">
      <alignment vertical="center"/>
    </xf>
    <xf numFmtId="0" fontId="8" fillId="0" borderId="24" xfId="16" applyFont="1" applyBorder="1" applyAlignment="1">
      <alignment vertical="center"/>
    </xf>
    <xf numFmtId="0" fontId="17" fillId="0" borderId="21" xfId="16" applyFont="1" applyBorder="1" applyAlignment="1">
      <alignment horizontal="center" vertical="center"/>
    </xf>
    <xf numFmtId="38" fontId="17" fillId="2" borderId="21" xfId="1" applyNumberFormat="1" applyFont="1" applyFill="1" applyBorder="1" applyAlignment="1">
      <alignment horizontal="right" vertical="center"/>
    </xf>
    <xf numFmtId="3" fontId="8" fillId="0" borderId="0" xfId="16" applyNumberFormat="1" applyFont="1" applyAlignment="1">
      <alignment vertical="center"/>
    </xf>
    <xf numFmtId="0" fontId="8" fillId="0" borderId="0" xfId="16" applyFont="1" applyAlignment="1">
      <alignment horizontal="right" vertical="center"/>
    </xf>
    <xf numFmtId="38" fontId="8" fillId="0" borderId="0" xfId="1" applyNumberFormat="1" applyFont="1" applyFill="1" applyBorder="1" applyAlignment="1">
      <alignment vertical="center"/>
    </xf>
    <xf numFmtId="3" fontId="8" fillId="0" borderId="25" xfId="16" applyNumberFormat="1" applyFont="1" applyBorder="1" applyAlignment="1">
      <alignment horizontal="right" vertical="center"/>
    </xf>
    <xf numFmtId="5" fontId="8" fillId="0" borderId="26" xfId="16" applyNumberFormat="1" applyFont="1" applyBorder="1" applyAlignment="1">
      <alignment horizontal="right" vertical="center"/>
    </xf>
    <xf numFmtId="3" fontId="18" fillId="0" borderId="0" xfId="16" applyNumberFormat="1" applyFont="1" applyAlignment="1">
      <alignment vertical="center"/>
    </xf>
    <xf numFmtId="5" fontId="17" fillId="0" borderId="0" xfId="16" applyNumberFormat="1" applyFont="1" applyAlignment="1">
      <alignment horizontal="right" vertical="center"/>
    </xf>
    <xf numFmtId="3" fontId="17" fillId="0" borderId="0" xfId="16" applyNumberFormat="1" applyFont="1" applyAlignment="1">
      <alignment horizontal="right" vertical="center"/>
    </xf>
    <xf numFmtId="37" fontId="8" fillId="0" borderId="26" xfId="16" applyNumberFormat="1" applyFont="1" applyBorder="1" applyAlignment="1">
      <alignment horizontal="right" vertical="center"/>
    </xf>
    <xf numFmtId="38" fontId="17" fillId="0" borderId="0" xfId="1" applyNumberFormat="1" applyFont="1" applyBorder="1" applyAlignment="1">
      <alignment horizontal="right" vertical="center"/>
    </xf>
    <xf numFmtId="0" fontId="8" fillId="2" borderId="0" xfId="16" applyFont="1" applyFill="1" applyAlignment="1">
      <alignment vertical="center"/>
    </xf>
    <xf numFmtId="3" fontId="8" fillId="2" borderId="0" xfId="16" applyNumberFormat="1" applyFont="1" applyFill="1" applyAlignment="1">
      <alignment vertical="center"/>
    </xf>
    <xf numFmtId="3" fontId="8" fillId="2" borderId="0" xfId="16" applyNumberFormat="1" applyFont="1" applyFill="1" applyAlignment="1">
      <alignment horizontal="right" vertical="center"/>
    </xf>
    <xf numFmtId="38" fontId="8" fillId="2" borderId="0" xfId="1" applyNumberFormat="1" applyFont="1" applyFill="1" applyBorder="1" applyAlignment="1">
      <alignment vertical="center"/>
    </xf>
    <xf numFmtId="3" fontId="8" fillId="2" borderId="25" xfId="16" applyNumberFormat="1" applyFont="1" applyFill="1" applyBorder="1" applyAlignment="1">
      <alignment horizontal="right" vertical="center"/>
    </xf>
    <xf numFmtId="37" fontId="8" fillId="2" borderId="26" xfId="16" applyNumberFormat="1" applyFont="1" applyFill="1" applyBorder="1" applyAlignment="1">
      <alignment horizontal="right" vertical="center"/>
    </xf>
    <xf numFmtId="3" fontId="17" fillId="0" borderId="0" xfId="1" applyNumberFormat="1" applyFont="1" applyBorder="1" applyAlignment="1">
      <alignment horizontal="right" vertical="center"/>
    </xf>
    <xf numFmtId="38" fontId="18" fillId="0" borderId="0" xfId="1" applyNumberFormat="1" applyFont="1" applyAlignment="1">
      <alignment vertical="center"/>
    </xf>
    <xf numFmtId="38" fontId="18" fillId="0" borderId="0" xfId="16" applyNumberFormat="1" applyFont="1" applyAlignment="1">
      <alignment vertical="center"/>
    </xf>
    <xf numFmtId="3" fontId="8" fillId="0" borderId="26" xfId="16" applyNumberFormat="1" applyFont="1" applyBorder="1" applyAlignment="1">
      <alignment horizontal="right" vertical="center"/>
    </xf>
    <xf numFmtId="0" fontId="19" fillId="0" borderId="19" xfId="16" applyFont="1" applyBorder="1" applyAlignment="1">
      <alignment vertical="center"/>
    </xf>
    <xf numFmtId="0" fontId="19" fillId="0" borderId="21" xfId="16" applyFont="1" applyBorder="1" applyAlignment="1">
      <alignment horizontal="center" vertical="center"/>
    </xf>
    <xf numFmtId="0" fontId="19" fillId="2" borderId="21" xfId="16" applyFont="1" applyFill="1" applyBorder="1" applyAlignment="1">
      <alignment horizontal="right" vertical="center"/>
    </xf>
    <xf numFmtId="38" fontId="19" fillId="2" borderId="21" xfId="1" applyNumberFormat="1" applyFont="1" applyFill="1" applyBorder="1" applyAlignment="1">
      <alignment horizontal="right" vertical="center"/>
    </xf>
    <xf numFmtId="0" fontId="20" fillId="0" borderId="0" xfId="16" applyFont="1" applyAlignment="1">
      <alignment vertical="center"/>
    </xf>
    <xf numFmtId="165" fontId="20" fillId="0" borderId="0" xfId="1" applyNumberFormat="1" applyFont="1" applyAlignment="1">
      <alignment vertical="center"/>
    </xf>
    <xf numFmtId="3" fontId="20" fillId="0" borderId="25" xfId="16" applyNumberFormat="1" applyFont="1" applyBorder="1" applyAlignment="1">
      <alignment horizontal="right" vertical="center"/>
    </xf>
    <xf numFmtId="6" fontId="20" fillId="0" borderId="26" xfId="6" applyNumberFormat="1" applyFont="1" applyFill="1" applyBorder="1" applyAlignment="1">
      <alignment horizontal="right" vertical="center"/>
    </xf>
    <xf numFmtId="0" fontId="16" fillId="0" borderId="0" xfId="16" applyFont="1" applyAlignment="1">
      <alignment vertical="center"/>
    </xf>
    <xf numFmtId="0" fontId="17" fillId="0" borderId="27" xfId="16" applyFont="1" applyBorder="1" applyAlignment="1">
      <alignment vertical="center"/>
    </xf>
    <xf numFmtId="0" fontId="17" fillId="0" borderId="28" xfId="16" applyFont="1" applyBorder="1" applyAlignment="1">
      <alignment vertical="center"/>
    </xf>
    <xf numFmtId="0" fontId="17" fillId="0" borderId="28" xfId="16" applyFont="1" applyBorder="1" applyAlignment="1">
      <alignment horizontal="right" vertical="center"/>
    </xf>
    <xf numFmtId="0" fontId="17" fillId="0" borderId="29" xfId="16" applyFont="1" applyBorder="1" applyAlignment="1">
      <alignment horizontal="right" vertical="center"/>
    </xf>
    <xf numFmtId="0" fontId="17" fillId="0" borderId="30" xfId="16" applyFont="1" applyBorder="1" applyAlignment="1">
      <alignment horizontal="right" vertical="center"/>
    </xf>
    <xf numFmtId="0" fontId="17" fillId="0" borderId="31" xfId="16" applyFont="1" applyBorder="1" applyAlignment="1">
      <alignment horizontal="right" vertical="center"/>
    </xf>
    <xf numFmtId="0" fontId="17" fillId="0" borderId="32" xfId="16" applyFont="1" applyBorder="1" applyAlignment="1">
      <alignment horizontal="right" vertical="center"/>
    </xf>
    <xf numFmtId="0" fontId="21" fillId="0" borderId="0" xfId="16" applyFont="1" applyAlignment="1">
      <alignment vertical="center"/>
    </xf>
    <xf numFmtId="0" fontId="22" fillId="0" borderId="0" xfId="16" applyFont="1" applyAlignment="1">
      <alignment vertical="center"/>
    </xf>
    <xf numFmtId="0" fontId="22" fillId="0" borderId="0" xfId="16" applyFont="1" applyAlignment="1">
      <alignment horizontal="right" vertical="center"/>
    </xf>
    <xf numFmtId="0" fontId="21" fillId="0" borderId="0" xfId="16" applyFont="1" applyAlignment="1">
      <alignment horizontal="left" vertical="center"/>
    </xf>
    <xf numFmtId="0" fontId="21" fillId="0" borderId="0" xfId="16" applyFont="1" applyAlignment="1">
      <alignment horizontal="right" vertical="center"/>
    </xf>
    <xf numFmtId="0" fontId="22" fillId="0" borderId="0" xfId="16" applyFont="1" applyAlignment="1">
      <alignment horizontal="left" vertical="center"/>
    </xf>
    <xf numFmtId="0" fontId="17" fillId="0" borderId="0" xfId="16" applyFont="1" applyAlignment="1">
      <alignment horizontal="left" vertical="center"/>
    </xf>
    <xf numFmtId="0" fontId="0" fillId="0" borderId="0" xfId="0" applyAlignment="1">
      <alignment horizontal="right"/>
    </xf>
    <xf numFmtId="3" fontId="23" fillId="0" borderId="1" xfId="16" applyNumberFormat="1" applyFont="1" applyBorder="1" applyAlignment="1">
      <alignment horizontal="right" vertical="center"/>
    </xf>
    <xf numFmtId="3" fontId="20" fillId="0" borderId="0" xfId="16" applyNumberFormat="1" applyFont="1" applyAlignment="1">
      <alignment horizontal="right" vertical="center"/>
    </xf>
    <xf numFmtId="6" fontId="20" fillId="0" borderId="0" xfId="10" applyNumberFormat="1" applyFont="1" applyFill="1" applyBorder="1" applyAlignment="1">
      <alignment horizontal="right" vertical="center"/>
    </xf>
    <xf numFmtId="37" fontId="8" fillId="2" borderId="0" xfId="16" applyNumberFormat="1" applyFont="1" applyFill="1" applyAlignment="1">
      <alignment horizontal="right" vertical="center"/>
    </xf>
    <xf numFmtId="6" fontId="20" fillId="0" borderId="0" xfId="6" applyNumberFormat="1" applyFont="1" applyAlignment="1">
      <alignment vertical="center"/>
    </xf>
    <xf numFmtId="0" fontId="24" fillId="0" borderId="0" xfId="15"/>
    <xf numFmtId="3" fontId="20" fillId="0" borderId="0" xfId="16" applyNumberFormat="1" applyFont="1" applyAlignment="1">
      <alignment vertical="center"/>
    </xf>
    <xf numFmtId="3" fontId="16" fillId="0" borderId="0" xfId="16" applyNumberFormat="1" applyFont="1" applyAlignment="1">
      <alignment vertical="center"/>
    </xf>
    <xf numFmtId="165" fontId="16" fillId="0" borderId="0" xfId="16" applyNumberFormat="1" applyFont="1" applyAlignment="1">
      <alignment vertical="center"/>
    </xf>
    <xf numFmtId="0" fontId="4" fillId="0" borderId="0" xfId="0" applyFont="1"/>
    <xf numFmtId="0" fontId="25" fillId="0" borderId="0" xfId="0" applyFont="1"/>
    <xf numFmtId="0" fontId="26" fillId="0" borderId="0" xfId="0" applyFont="1"/>
    <xf numFmtId="38" fontId="17" fillId="2" borderId="33" xfId="1" applyNumberFormat="1" applyFont="1" applyFill="1" applyBorder="1" applyAlignment="1">
      <alignment horizontal="right" vertical="center"/>
    </xf>
    <xf numFmtId="38" fontId="19" fillId="2" borderId="33" xfId="1" applyNumberFormat="1" applyFont="1" applyFill="1" applyBorder="1" applyAlignment="1">
      <alignment horizontal="right" vertical="center"/>
    </xf>
    <xf numFmtId="3" fontId="8" fillId="0" borderId="33" xfId="16" applyNumberFormat="1" applyFont="1" applyBorder="1" applyAlignment="1">
      <alignment horizontal="right" vertical="center"/>
    </xf>
    <xf numFmtId="3" fontId="8" fillId="2" borderId="33" xfId="16" applyNumberFormat="1" applyFont="1" applyFill="1" applyBorder="1" applyAlignment="1">
      <alignment horizontal="right" vertical="center"/>
    </xf>
    <xf numFmtId="0" fontId="8" fillId="0" borderId="33" xfId="16" applyFont="1" applyBorder="1" applyAlignment="1">
      <alignment vertical="center"/>
    </xf>
    <xf numFmtId="3" fontId="20" fillId="0" borderId="33" xfId="16" applyNumberFormat="1" applyFont="1" applyBorder="1" applyAlignment="1">
      <alignment vertical="center"/>
    </xf>
    <xf numFmtId="3" fontId="27" fillId="0" borderId="0" xfId="16" applyNumberFormat="1" applyFont="1" applyAlignment="1">
      <alignment horizontal="right" vertical="center"/>
    </xf>
    <xf numFmtId="0" fontId="29" fillId="0" borderId="0" xfId="16" applyFont="1" applyAlignment="1">
      <alignment vertical="center"/>
    </xf>
    <xf numFmtId="0" fontId="30" fillId="0" borderId="0" xfId="0" applyFont="1"/>
    <xf numFmtId="0" fontId="31" fillId="0" borderId="0" xfId="0" applyFont="1"/>
    <xf numFmtId="0" fontId="32" fillId="0" borderId="0" xfId="16" applyFont="1" applyAlignment="1">
      <alignment vertical="center"/>
    </xf>
    <xf numFmtId="0" fontId="32" fillId="0" borderId="0" xfId="16" applyFont="1" applyAlignment="1">
      <alignment horizontal="right" vertical="center"/>
    </xf>
    <xf numFmtId="0" fontId="33" fillId="0" borderId="0" xfId="0" applyFont="1"/>
    <xf numFmtId="0" fontId="34" fillId="0" borderId="0" xfId="16" applyFont="1" applyAlignment="1">
      <alignment vertical="center"/>
    </xf>
    <xf numFmtId="0" fontId="34" fillId="0" borderId="0" xfId="16" applyFont="1" applyAlignment="1">
      <alignment horizontal="center" vertical="center"/>
    </xf>
    <xf numFmtId="0" fontId="35" fillId="0" borderId="0" xfId="16" applyFont="1" applyAlignment="1">
      <alignment vertical="center"/>
    </xf>
    <xf numFmtId="0" fontId="36" fillId="0" borderId="0" xfId="16" applyFont="1" applyAlignment="1">
      <alignment horizontal="left" vertical="center"/>
    </xf>
    <xf numFmtId="0" fontId="34" fillId="0" borderId="0" xfId="16" applyFont="1" applyAlignment="1">
      <alignment horizontal="right" vertical="center"/>
    </xf>
    <xf numFmtId="0" fontId="34" fillId="0" borderId="13" xfId="16" applyFont="1" applyBorder="1" applyAlignment="1">
      <alignment horizontal="center" vertical="center" wrapText="1"/>
    </xf>
    <xf numFmtId="0" fontId="34" fillId="0" borderId="14" xfId="16" applyFont="1" applyBorder="1" applyAlignment="1">
      <alignment horizontal="center" vertical="center"/>
    </xf>
    <xf numFmtId="0" fontId="34" fillId="0" borderId="16" xfId="16" applyFont="1" applyBorder="1" applyAlignment="1">
      <alignment horizontal="center" vertical="center"/>
    </xf>
    <xf numFmtId="0" fontId="34" fillId="0" borderId="17" xfId="16" applyFont="1" applyBorder="1" applyAlignment="1">
      <alignment horizontal="center" vertical="center"/>
    </xf>
    <xf numFmtId="0" fontId="34" fillId="0" borderId="18" xfId="16" applyFont="1" applyBorder="1" applyAlignment="1">
      <alignment horizontal="center" vertical="center"/>
    </xf>
    <xf numFmtId="0" fontId="34" fillId="0" borderId="19" xfId="16" applyFont="1" applyBorder="1" applyAlignment="1">
      <alignment vertical="center"/>
    </xf>
    <xf numFmtId="0" fontId="34" fillId="0" borderId="20" xfId="16" applyFont="1" applyBorder="1" applyAlignment="1">
      <alignment vertical="center"/>
    </xf>
    <xf numFmtId="0" fontId="34" fillId="2" borderId="21" xfId="16" applyFont="1" applyFill="1" applyBorder="1" applyAlignment="1">
      <alignment horizontal="right" vertical="center"/>
    </xf>
    <xf numFmtId="0" fontId="30" fillId="0" borderId="0" xfId="16" applyFont="1" applyAlignment="1">
      <alignment vertical="center"/>
    </xf>
    <xf numFmtId="0" fontId="30" fillId="0" borderId="22" xfId="16" applyFont="1" applyBorder="1" applyAlignment="1">
      <alignment vertical="center"/>
    </xf>
    <xf numFmtId="0" fontId="30" fillId="0" borderId="23" xfId="16" applyFont="1" applyBorder="1" applyAlignment="1">
      <alignment vertical="center"/>
    </xf>
    <xf numFmtId="0" fontId="30" fillId="0" borderId="24" xfId="16" applyFont="1" applyBorder="1" applyAlignment="1">
      <alignment vertical="center"/>
    </xf>
    <xf numFmtId="38" fontId="34" fillId="2" borderId="21" xfId="1" applyNumberFormat="1" applyFont="1" applyFill="1" applyBorder="1" applyAlignment="1">
      <alignment horizontal="right" vertical="center"/>
    </xf>
    <xf numFmtId="3" fontId="35" fillId="0" borderId="0" xfId="16" applyNumberFormat="1" applyFont="1" applyAlignment="1">
      <alignment vertical="center"/>
    </xf>
    <xf numFmtId="5" fontId="34" fillId="0" borderId="0" xfId="16" applyNumberFormat="1" applyFont="1" applyAlignment="1">
      <alignment horizontal="right" vertical="center"/>
    </xf>
    <xf numFmtId="3" fontId="34" fillId="0" borderId="0" xfId="16" applyNumberFormat="1" applyFont="1" applyAlignment="1">
      <alignment horizontal="right" vertical="center"/>
    </xf>
    <xf numFmtId="38" fontId="34" fillId="0" borderId="0" xfId="1" applyNumberFormat="1" applyFont="1" applyBorder="1" applyAlignment="1">
      <alignment horizontal="right" vertical="center"/>
    </xf>
    <xf numFmtId="0" fontId="34" fillId="2" borderId="21" xfId="16" applyFont="1" applyFill="1" applyBorder="1" applyAlignment="1">
      <alignment horizontal="center" vertical="center"/>
    </xf>
    <xf numFmtId="3" fontId="30" fillId="2" borderId="0" xfId="16" applyNumberFormat="1" applyFont="1" applyFill="1" applyAlignment="1">
      <alignment horizontal="right" vertical="center"/>
    </xf>
    <xf numFmtId="3" fontId="30" fillId="2" borderId="25" xfId="16" applyNumberFormat="1" applyFont="1" applyFill="1" applyBorder="1" applyAlignment="1">
      <alignment horizontal="right" vertical="center"/>
    </xf>
    <xf numFmtId="3" fontId="34" fillId="0" borderId="0" xfId="1" applyNumberFormat="1" applyFont="1" applyBorder="1" applyAlignment="1">
      <alignment horizontal="right" vertical="center"/>
    </xf>
    <xf numFmtId="38" fontId="35" fillId="0" borderId="0" xfId="1" applyNumberFormat="1" applyFont="1" applyAlignment="1">
      <alignment vertical="center"/>
    </xf>
    <xf numFmtId="38" fontId="35" fillId="0" borderId="0" xfId="16" applyNumberFormat="1" applyFont="1" applyAlignment="1">
      <alignment vertical="center"/>
    </xf>
    <xf numFmtId="0" fontId="38" fillId="2" borderId="21" xfId="0" applyFont="1" applyFill="1" applyBorder="1" applyAlignment="1">
      <alignment horizontal="left"/>
    </xf>
    <xf numFmtId="0" fontId="38" fillId="2" borderId="21" xfId="16" applyFont="1" applyFill="1" applyBorder="1" applyAlignment="1">
      <alignment horizontal="right" vertical="center"/>
    </xf>
    <xf numFmtId="38" fontId="38" fillId="2" borderId="21" xfId="1" applyNumberFormat="1" applyFont="1" applyFill="1" applyBorder="1" applyAlignment="1">
      <alignment horizontal="right" vertical="center"/>
    </xf>
    <xf numFmtId="0" fontId="38" fillId="0" borderId="0" xfId="16" applyFont="1" applyAlignment="1">
      <alignment vertical="center"/>
    </xf>
    <xf numFmtId="3" fontId="39" fillId="2" borderId="0" xfId="16" applyNumberFormat="1" applyFont="1" applyFill="1" applyAlignment="1">
      <alignment horizontal="right" vertical="center"/>
    </xf>
    <xf numFmtId="3" fontId="39" fillId="2" borderId="25" xfId="16" applyNumberFormat="1" applyFont="1" applyFill="1" applyBorder="1" applyAlignment="1">
      <alignment horizontal="right" vertical="center"/>
    </xf>
    <xf numFmtId="0" fontId="40" fillId="0" borderId="0" xfId="16" applyFont="1" applyAlignment="1">
      <alignment vertical="center"/>
    </xf>
    <xf numFmtId="3" fontId="38" fillId="0" borderId="0" xfId="16" applyNumberFormat="1" applyFont="1" applyAlignment="1">
      <alignment horizontal="right" vertical="center"/>
    </xf>
    <xf numFmtId="38" fontId="38" fillId="0" borderId="0" xfId="1" applyNumberFormat="1" applyFont="1" applyBorder="1" applyAlignment="1">
      <alignment horizontal="right" vertical="center"/>
    </xf>
    <xf numFmtId="3" fontId="38" fillId="0" borderId="0" xfId="1" applyNumberFormat="1" applyFont="1" applyBorder="1" applyAlignment="1">
      <alignment horizontal="right" vertical="center"/>
    </xf>
    <xf numFmtId="0" fontId="38" fillId="3" borderId="21" xfId="0" applyFont="1" applyFill="1" applyBorder="1" applyAlignment="1">
      <alignment horizontal="left"/>
    </xf>
    <xf numFmtId="0" fontId="38" fillId="3" borderId="21" xfId="16" applyFont="1" applyFill="1" applyBorder="1" applyAlignment="1">
      <alignment horizontal="right" vertical="center"/>
    </xf>
    <xf numFmtId="38" fontId="38" fillId="3" borderId="21" xfId="1" applyNumberFormat="1" applyFont="1" applyFill="1" applyBorder="1" applyAlignment="1">
      <alignment horizontal="right" vertical="center"/>
    </xf>
    <xf numFmtId="0" fontId="34" fillId="2" borderId="0" xfId="16" applyFont="1" applyFill="1" applyAlignment="1">
      <alignment vertical="center"/>
    </xf>
    <xf numFmtId="0" fontId="33" fillId="0" borderId="21" xfId="16" applyFont="1" applyBorder="1" applyAlignment="1">
      <alignment horizontal="center" vertical="center"/>
    </xf>
    <xf numFmtId="0" fontId="33" fillId="2" borderId="21" xfId="16" applyFont="1" applyFill="1" applyBorder="1" applyAlignment="1">
      <alignment horizontal="right" vertical="center"/>
    </xf>
    <xf numFmtId="38" fontId="33" fillId="2" borderId="21" xfId="1" applyNumberFormat="1" applyFont="1" applyFill="1" applyBorder="1" applyAlignment="1">
      <alignment horizontal="right" vertical="center"/>
    </xf>
    <xf numFmtId="0" fontId="33" fillId="0" borderId="0" xfId="16" applyFont="1" applyAlignment="1">
      <alignment vertical="center"/>
    </xf>
    <xf numFmtId="3" fontId="33" fillId="0" borderId="0" xfId="16" applyNumberFormat="1" applyFont="1" applyAlignment="1">
      <alignment horizontal="right" vertical="center"/>
    </xf>
    <xf numFmtId="38" fontId="33" fillId="0" borderId="0" xfId="1" applyNumberFormat="1" applyFont="1" applyBorder="1" applyAlignment="1">
      <alignment horizontal="right" vertical="center"/>
    </xf>
    <xf numFmtId="0" fontId="33" fillId="2" borderId="21" xfId="16" applyFont="1" applyFill="1" applyBorder="1" applyAlignment="1">
      <alignment horizontal="center" vertical="center"/>
    </xf>
    <xf numFmtId="3" fontId="33" fillId="0" borderId="0" xfId="1" applyNumberFormat="1" applyFont="1" applyBorder="1" applyAlignment="1">
      <alignment horizontal="right" vertical="center"/>
    </xf>
    <xf numFmtId="38" fontId="33" fillId="0" borderId="0" xfId="16" applyNumberFormat="1" applyFont="1" applyAlignment="1">
      <alignment vertical="center"/>
    </xf>
    <xf numFmtId="0" fontId="38" fillId="2" borderId="21" xfId="16" applyFont="1" applyFill="1" applyBorder="1" applyAlignment="1">
      <alignment horizontal="center" vertical="center"/>
    </xf>
    <xf numFmtId="0" fontId="31" fillId="0" borderId="21" xfId="16" applyFont="1" applyBorder="1" applyAlignment="1">
      <alignment horizontal="center" vertical="center"/>
    </xf>
    <xf numFmtId="0" fontId="31" fillId="2" borderId="21" xfId="16" applyFont="1" applyFill="1" applyBorder="1" applyAlignment="1">
      <alignment horizontal="right" vertical="center"/>
    </xf>
    <xf numFmtId="38" fontId="31" fillId="2" borderId="21" xfId="1" applyNumberFormat="1" applyFont="1" applyFill="1" applyBorder="1" applyAlignment="1">
      <alignment horizontal="right" vertical="center"/>
    </xf>
    <xf numFmtId="3" fontId="31" fillId="0" borderId="0" xfId="16" applyNumberFormat="1" applyFont="1" applyAlignment="1">
      <alignment vertical="center"/>
    </xf>
    <xf numFmtId="3" fontId="31" fillId="0" borderId="25" xfId="16" applyNumberFormat="1" applyFont="1" applyBorder="1" applyAlignment="1">
      <alignment horizontal="right" vertical="center"/>
    </xf>
    <xf numFmtId="165" fontId="31" fillId="0" borderId="0" xfId="16" applyNumberFormat="1" applyFont="1" applyAlignment="1">
      <alignment vertical="center"/>
    </xf>
    <xf numFmtId="5" fontId="33" fillId="0" borderId="0" xfId="16" applyNumberFormat="1" applyFont="1" applyAlignment="1">
      <alignment horizontal="right" vertical="center"/>
    </xf>
    <xf numFmtId="0" fontId="31" fillId="0" borderId="0" xfId="16" applyFont="1" applyAlignment="1">
      <alignment vertical="center"/>
    </xf>
    <xf numFmtId="0" fontId="34" fillId="0" borderId="31" xfId="16" applyFont="1" applyBorder="1" applyAlignment="1">
      <alignment vertical="center"/>
    </xf>
    <xf numFmtId="0" fontId="34" fillId="0" borderId="28" xfId="16" applyFont="1" applyBorder="1" applyAlignment="1">
      <alignment vertical="center"/>
    </xf>
    <xf numFmtId="0" fontId="34" fillId="0" borderId="28" xfId="16" applyFont="1" applyBorder="1" applyAlignment="1">
      <alignment horizontal="right" vertical="center"/>
    </xf>
    <xf numFmtId="0" fontId="34" fillId="0" borderId="29" xfId="16" applyFont="1" applyBorder="1" applyAlignment="1">
      <alignment horizontal="right" vertical="center"/>
    </xf>
    <xf numFmtId="0" fontId="34" fillId="0" borderId="30" xfId="16" applyFont="1" applyBorder="1" applyAlignment="1">
      <alignment horizontal="right" vertical="center"/>
    </xf>
    <xf numFmtId="0" fontId="34" fillId="0" borderId="31" xfId="16" applyFont="1" applyBorder="1" applyAlignment="1">
      <alignment horizontal="right" vertical="center"/>
    </xf>
    <xf numFmtId="0" fontId="34" fillId="0" borderId="32" xfId="16" applyFont="1" applyBorder="1" applyAlignment="1">
      <alignment horizontal="right" vertical="center"/>
    </xf>
    <xf numFmtId="0" fontId="41" fillId="0" borderId="0" xfId="16" applyFont="1" applyAlignment="1">
      <alignment vertical="center"/>
    </xf>
    <xf numFmtId="0" fontId="42" fillId="0" borderId="0" xfId="16" applyFont="1" applyAlignment="1">
      <alignment vertical="center"/>
    </xf>
    <xf numFmtId="0" fontId="42" fillId="0" borderId="0" xfId="16" applyFont="1" applyAlignment="1">
      <alignment horizontal="right" vertical="center"/>
    </xf>
    <xf numFmtId="0" fontId="41" fillId="0" borderId="0" xfId="16" applyFont="1" applyAlignment="1">
      <alignment horizontal="left" vertical="center"/>
    </xf>
    <xf numFmtId="0" fontId="41" fillId="0" borderId="0" xfId="16" applyFont="1" applyAlignment="1">
      <alignment horizontal="right" vertical="center"/>
    </xf>
    <xf numFmtId="0" fontId="42" fillId="0" borderId="0" xfId="16" applyFont="1" applyAlignment="1">
      <alignment horizontal="left" vertical="center"/>
    </xf>
    <xf numFmtId="0" fontId="34" fillId="0" borderId="0" xfId="16" applyFont="1" applyAlignment="1">
      <alignment horizontal="left" vertical="center"/>
    </xf>
    <xf numFmtId="0" fontId="30" fillId="0" borderId="0" xfId="0" applyFont="1" applyAlignment="1">
      <alignment horizontal="right"/>
    </xf>
    <xf numFmtId="0" fontId="36" fillId="0" borderId="0" xfId="16" applyFont="1" applyAlignment="1">
      <alignment vertical="center"/>
    </xf>
    <xf numFmtId="3" fontId="30" fillId="0" borderId="0" xfId="0" applyNumberFormat="1" applyFont="1"/>
    <xf numFmtId="0" fontId="30" fillId="0" borderId="34" xfId="16" applyFont="1" applyBorder="1" applyAlignment="1">
      <alignment vertical="center"/>
    </xf>
    <xf numFmtId="3" fontId="39" fillId="2" borderId="35" xfId="16" applyNumberFormat="1" applyFont="1" applyFill="1" applyBorder="1" applyAlignment="1">
      <alignment horizontal="right" vertical="center"/>
    </xf>
    <xf numFmtId="3" fontId="30" fillId="2" borderId="35" xfId="16" applyNumberFormat="1" applyFont="1" applyFill="1" applyBorder="1" applyAlignment="1">
      <alignment horizontal="right" vertical="center"/>
    </xf>
    <xf numFmtId="42" fontId="31" fillId="0" borderId="35" xfId="16" applyNumberFormat="1" applyFont="1" applyBorder="1" applyAlignment="1">
      <alignment vertical="center"/>
    </xf>
    <xf numFmtId="0" fontId="34" fillId="0" borderId="36" xfId="16" applyFont="1" applyBorder="1" applyAlignment="1">
      <alignment horizontal="right" vertical="center"/>
    </xf>
    <xf numFmtId="0" fontId="30" fillId="0" borderId="37" xfId="16" applyFont="1" applyBorder="1" applyAlignment="1">
      <alignment vertical="center"/>
    </xf>
    <xf numFmtId="38" fontId="39" fillId="2" borderId="38" xfId="1" applyNumberFormat="1" applyFont="1" applyFill="1" applyBorder="1" applyAlignment="1">
      <alignment vertical="center"/>
    </xf>
    <xf numFmtId="38" fontId="30" fillId="2" borderId="38" xfId="1" applyNumberFormat="1" applyFont="1" applyFill="1" applyBorder="1" applyAlignment="1">
      <alignment vertical="center"/>
    </xf>
    <xf numFmtId="42" fontId="31" fillId="0" borderId="38" xfId="16" applyNumberFormat="1" applyFont="1" applyBorder="1" applyAlignment="1">
      <alignment vertical="center"/>
    </xf>
    <xf numFmtId="0" fontId="34" fillId="0" borderId="39" xfId="16" applyFont="1" applyBorder="1" applyAlignment="1">
      <alignment horizontal="right" vertical="center"/>
    </xf>
    <xf numFmtId="0" fontId="30" fillId="0" borderId="40" xfId="16" applyFont="1" applyBorder="1" applyAlignment="1">
      <alignment vertical="center"/>
    </xf>
    <xf numFmtId="0" fontId="30" fillId="0" borderId="41" xfId="16" applyFont="1" applyBorder="1" applyAlignment="1">
      <alignment vertical="center"/>
    </xf>
    <xf numFmtId="37" fontId="30" fillId="2" borderId="9" xfId="16" applyNumberFormat="1" applyFont="1" applyFill="1" applyBorder="1" applyAlignment="1">
      <alignment horizontal="right" vertical="center"/>
    </xf>
    <xf numFmtId="37" fontId="39" fillId="2" borderId="9" xfId="16" applyNumberFormat="1" applyFont="1" applyFill="1" applyBorder="1" applyAlignment="1">
      <alignment horizontal="right" vertical="center"/>
    </xf>
    <xf numFmtId="3" fontId="39" fillId="2" borderId="1" xfId="16" applyNumberFormat="1" applyFont="1" applyFill="1" applyBorder="1" applyAlignment="1">
      <alignment vertical="center"/>
    </xf>
    <xf numFmtId="3" fontId="30" fillId="2" borderId="1" xfId="16" applyNumberFormat="1" applyFont="1" applyFill="1" applyBorder="1" applyAlignment="1">
      <alignment vertical="center"/>
    </xf>
    <xf numFmtId="42" fontId="31" fillId="0" borderId="9" xfId="16" applyNumberFormat="1" applyFont="1" applyBorder="1" applyAlignment="1">
      <alignment vertical="center"/>
    </xf>
    <xf numFmtId="3" fontId="31" fillId="0" borderId="1" xfId="16" applyNumberFormat="1" applyFont="1" applyBorder="1" applyAlignment="1">
      <alignment vertical="center"/>
    </xf>
    <xf numFmtId="0" fontId="34" fillId="0" borderId="42" xfId="16" applyFont="1" applyBorder="1" applyAlignment="1">
      <alignment horizontal="right" vertical="center"/>
    </xf>
    <xf numFmtId="0" fontId="34" fillId="0" borderId="43" xfId="16" applyFont="1" applyBorder="1" applyAlignment="1">
      <alignment horizontal="right" vertical="center"/>
    </xf>
    <xf numFmtId="3" fontId="30" fillId="2" borderId="1" xfId="16" applyNumberFormat="1" applyFont="1" applyFill="1" applyBorder="1" applyAlignment="1">
      <alignment horizontal="right" vertical="center"/>
    </xf>
    <xf numFmtId="3" fontId="39" fillId="2" borderId="1" xfId="16" applyNumberFormat="1" applyFont="1" applyFill="1" applyBorder="1" applyAlignment="1">
      <alignment horizontal="right" vertical="center"/>
    </xf>
    <xf numFmtId="3" fontId="38" fillId="0" borderId="9" xfId="16" applyNumberFormat="1" applyFont="1" applyBorder="1" applyAlignment="1">
      <alignment vertical="center"/>
    </xf>
    <xf numFmtId="3" fontId="34" fillId="2" borderId="9" xfId="16" applyNumberFormat="1" applyFont="1" applyFill="1" applyBorder="1" applyAlignment="1">
      <alignment vertical="center"/>
    </xf>
    <xf numFmtId="3" fontId="30" fillId="2" borderId="26" xfId="16" applyNumberFormat="1" applyFont="1" applyFill="1" applyBorder="1" applyAlignment="1">
      <alignment horizontal="right" vertical="center"/>
    </xf>
    <xf numFmtId="3" fontId="39" fillId="2" borderId="26" xfId="16" applyNumberFormat="1" applyFont="1" applyFill="1" applyBorder="1" applyAlignment="1">
      <alignment horizontal="right" vertical="center"/>
    </xf>
    <xf numFmtId="3" fontId="33" fillId="2" borderId="26" xfId="16" applyNumberFormat="1" applyFont="1" applyFill="1" applyBorder="1" applyAlignment="1">
      <alignment horizontal="right" vertical="center"/>
    </xf>
    <xf numFmtId="164" fontId="31" fillId="0" borderId="26" xfId="6" applyNumberFormat="1" applyFont="1" applyFill="1" applyBorder="1" applyAlignment="1">
      <alignment horizontal="right" vertical="center"/>
    </xf>
    <xf numFmtId="0" fontId="43" fillId="0" borderId="0" xfId="0" applyFont="1"/>
    <xf numFmtId="166" fontId="5" fillId="0" borderId="0" xfId="0" applyNumberFormat="1" applyFont="1"/>
    <xf numFmtId="0" fontId="5" fillId="0" borderId="44" xfId="0" applyFont="1" applyBorder="1" applyAlignment="1">
      <alignment horizontal="center"/>
    </xf>
    <xf numFmtId="0" fontId="34" fillId="0" borderId="35" xfId="16" applyFont="1" applyBorder="1" applyAlignment="1">
      <alignment vertical="center"/>
    </xf>
    <xf numFmtId="49" fontId="34" fillId="0" borderId="28" xfId="16" applyNumberFormat="1" applyFont="1" applyBorder="1" applyAlignment="1">
      <alignment vertical="center"/>
    </xf>
    <xf numFmtId="49" fontId="33" fillId="0" borderId="21" xfId="16" applyNumberFormat="1" applyFont="1" applyBorder="1" applyAlignment="1">
      <alignment horizontal="center" vertical="center"/>
    </xf>
    <xf numFmtId="49" fontId="33" fillId="2" borderId="21" xfId="16" applyNumberFormat="1" applyFont="1" applyFill="1" applyBorder="1" applyAlignment="1">
      <alignment horizontal="center" vertical="center"/>
    </xf>
    <xf numFmtId="49" fontId="44" fillId="2" borderId="21" xfId="0" applyNumberFormat="1" applyFont="1" applyFill="1" applyBorder="1" applyAlignment="1">
      <alignment horizontal="center"/>
    </xf>
    <xf numFmtId="49" fontId="44" fillId="3" borderId="21" xfId="0" applyNumberFormat="1" applyFont="1" applyFill="1" applyBorder="1" applyAlignment="1">
      <alignment horizontal="center"/>
    </xf>
    <xf numFmtId="49" fontId="44" fillId="2" borderId="21" xfId="16" applyNumberFormat="1" applyFont="1" applyFill="1" applyBorder="1" applyAlignment="1">
      <alignment horizontal="center" vertical="center"/>
    </xf>
    <xf numFmtId="49" fontId="31" fillId="0" borderId="21" xfId="16" applyNumberFormat="1" applyFont="1" applyBorder="1" applyAlignment="1">
      <alignment horizontal="center" vertical="center"/>
    </xf>
    <xf numFmtId="0" fontId="33" fillId="0" borderId="25" xfId="16" applyFont="1" applyBorder="1" applyAlignment="1">
      <alignment vertical="center"/>
    </xf>
    <xf numFmtId="0" fontId="33" fillId="2" borderId="25" xfId="16" applyFont="1" applyFill="1" applyBorder="1" applyAlignment="1">
      <alignment vertical="center"/>
    </xf>
    <xf numFmtId="0" fontId="44" fillId="2" borderId="0" xfId="0" applyFont="1" applyFill="1"/>
    <xf numFmtId="0" fontId="44" fillId="3" borderId="0" xfId="0" applyFont="1" applyFill="1"/>
    <xf numFmtId="0" fontId="44" fillId="2" borderId="25" xfId="16" applyFont="1" applyFill="1" applyBorder="1" applyAlignment="1">
      <alignment vertical="center"/>
    </xf>
    <xf numFmtId="0" fontId="31" fillId="0" borderId="25" xfId="16" applyFont="1" applyBorder="1" applyAlignment="1">
      <alignment vertical="center"/>
    </xf>
    <xf numFmtId="3" fontId="33" fillId="0" borderId="0" xfId="16" applyNumberFormat="1" applyFont="1" applyAlignment="1">
      <alignment vertical="center"/>
    </xf>
    <xf numFmtId="37" fontId="33" fillId="0" borderId="9" xfId="16" applyNumberFormat="1" applyFont="1" applyBorder="1" applyAlignment="1">
      <alignment vertical="center"/>
    </xf>
    <xf numFmtId="3" fontId="33" fillId="0" borderId="1" xfId="16" applyNumberFormat="1" applyFont="1" applyBorder="1" applyAlignment="1">
      <alignment horizontal="right" vertical="center"/>
    </xf>
    <xf numFmtId="37" fontId="33" fillId="0" borderId="35" xfId="16" applyNumberFormat="1" applyFont="1" applyBorder="1" applyAlignment="1">
      <alignment horizontal="right" vertical="center"/>
    </xf>
    <xf numFmtId="37" fontId="33" fillId="0" borderId="9" xfId="16" applyNumberFormat="1" applyFont="1" applyBorder="1" applyAlignment="1">
      <alignment horizontal="right" vertical="center"/>
    </xf>
    <xf numFmtId="3" fontId="33" fillId="0" borderId="1" xfId="16" applyNumberFormat="1" applyFont="1" applyBorder="1" applyAlignment="1">
      <alignment vertical="center"/>
    </xf>
    <xf numFmtId="37" fontId="33" fillId="0" borderId="38" xfId="1" applyNumberFormat="1" applyFont="1" applyFill="1" applyBorder="1" applyAlignment="1">
      <alignment vertical="center"/>
    </xf>
    <xf numFmtId="3" fontId="33" fillId="0" borderId="25" xfId="16" applyNumberFormat="1" applyFont="1" applyBorder="1" applyAlignment="1">
      <alignment horizontal="right" vertical="center"/>
    </xf>
    <xf numFmtId="3" fontId="33" fillId="0" borderId="26" xfId="16" applyNumberFormat="1" applyFont="1" applyBorder="1" applyAlignment="1">
      <alignment horizontal="right" vertical="center"/>
    </xf>
    <xf numFmtId="0" fontId="33" fillId="2" borderId="0" xfId="16" applyFont="1" applyFill="1" applyAlignment="1">
      <alignment vertical="center"/>
    </xf>
    <xf numFmtId="37" fontId="33" fillId="2" borderId="9" xfId="16" applyNumberFormat="1" applyFont="1" applyFill="1" applyBorder="1" applyAlignment="1">
      <alignment vertical="center"/>
    </xf>
    <xf numFmtId="3" fontId="33" fillId="2" borderId="1" xfId="16" applyNumberFormat="1" applyFont="1" applyFill="1" applyBorder="1" applyAlignment="1">
      <alignment horizontal="right" vertical="center"/>
    </xf>
    <xf numFmtId="37" fontId="33" fillId="2" borderId="35" xfId="16" applyNumberFormat="1" applyFont="1" applyFill="1" applyBorder="1" applyAlignment="1">
      <alignment horizontal="right" vertical="center"/>
    </xf>
    <xf numFmtId="3" fontId="33" fillId="2" borderId="0" xfId="16" applyNumberFormat="1" applyFont="1" applyFill="1" applyAlignment="1">
      <alignment horizontal="right" vertical="center"/>
    </xf>
    <xf numFmtId="37" fontId="33" fillId="2" borderId="9" xfId="16" applyNumberFormat="1" applyFont="1" applyFill="1" applyBorder="1" applyAlignment="1">
      <alignment horizontal="right" vertical="center"/>
    </xf>
    <xf numFmtId="37" fontId="33" fillId="2" borderId="1" xfId="16" applyNumberFormat="1" applyFont="1" applyFill="1" applyBorder="1" applyAlignment="1">
      <alignment horizontal="right" vertical="center"/>
    </xf>
    <xf numFmtId="37" fontId="33" fillId="2" borderId="38" xfId="16" applyNumberFormat="1" applyFont="1" applyFill="1" applyBorder="1" applyAlignment="1">
      <alignment horizontal="right" vertical="center"/>
    </xf>
    <xf numFmtId="3" fontId="33" fillId="2" borderId="25" xfId="16" applyNumberFormat="1" applyFont="1" applyFill="1" applyBorder="1" applyAlignment="1">
      <alignment horizontal="right" vertical="center"/>
    </xf>
    <xf numFmtId="37" fontId="33" fillId="0" borderId="35" xfId="16" applyNumberFormat="1" applyFont="1" applyBorder="1" applyAlignment="1">
      <alignment vertical="center"/>
    </xf>
    <xf numFmtId="0" fontId="33" fillId="0" borderId="1" xfId="16" applyFont="1" applyBorder="1" applyAlignment="1">
      <alignment vertical="center"/>
    </xf>
    <xf numFmtId="37" fontId="33" fillId="0" borderId="38" xfId="16" applyNumberFormat="1" applyFont="1" applyBorder="1" applyAlignment="1">
      <alignment vertical="center"/>
    </xf>
    <xf numFmtId="0" fontId="44" fillId="0" borderId="0" xfId="16" applyFont="1" applyAlignment="1">
      <alignment vertical="center"/>
    </xf>
    <xf numFmtId="37" fontId="44" fillId="0" borderId="9" xfId="16" applyNumberFormat="1" applyFont="1" applyBorder="1" applyAlignment="1">
      <alignment vertical="center"/>
    </xf>
    <xf numFmtId="3" fontId="44" fillId="2" borderId="1" xfId="16" applyNumberFormat="1" applyFont="1" applyFill="1" applyBorder="1" applyAlignment="1">
      <alignment horizontal="right" vertical="center"/>
    </xf>
    <xf numFmtId="37" fontId="44" fillId="2" borderId="35" xfId="16" applyNumberFormat="1" applyFont="1" applyFill="1" applyBorder="1" applyAlignment="1">
      <alignment horizontal="right" vertical="center"/>
    </xf>
    <xf numFmtId="3" fontId="44" fillId="2" borderId="0" xfId="16" applyNumberFormat="1" applyFont="1" applyFill="1" applyAlignment="1">
      <alignment horizontal="right" vertical="center"/>
    </xf>
    <xf numFmtId="37" fontId="44" fillId="2" borderId="9" xfId="16" applyNumberFormat="1" applyFont="1" applyFill="1" applyBorder="1" applyAlignment="1">
      <alignment horizontal="right" vertical="center"/>
    </xf>
    <xf numFmtId="37" fontId="44" fillId="2" borderId="1" xfId="16" applyNumberFormat="1" applyFont="1" applyFill="1" applyBorder="1" applyAlignment="1">
      <alignment horizontal="right" vertical="center"/>
    </xf>
    <xf numFmtId="37" fontId="44" fillId="2" borderId="38" xfId="16" applyNumberFormat="1" applyFont="1" applyFill="1" applyBorder="1" applyAlignment="1">
      <alignment horizontal="right" vertical="center"/>
    </xf>
    <xf numFmtId="3" fontId="44" fillId="2" borderId="25" xfId="16" applyNumberFormat="1" applyFont="1" applyFill="1" applyBorder="1" applyAlignment="1">
      <alignment horizontal="right" vertical="center"/>
    </xf>
    <xf numFmtId="3" fontId="44" fillId="2" borderId="26" xfId="16" applyNumberFormat="1" applyFont="1" applyFill="1" applyBorder="1" applyAlignment="1">
      <alignment horizontal="right" vertical="center"/>
    </xf>
    <xf numFmtId="0" fontId="44" fillId="2" borderId="0" xfId="16" applyFont="1" applyFill="1" applyAlignment="1">
      <alignment vertical="center"/>
    </xf>
    <xf numFmtId="37" fontId="44" fillId="2" borderId="9" xfId="16" applyNumberFormat="1" applyFont="1" applyFill="1" applyBorder="1" applyAlignment="1">
      <alignment vertical="center"/>
    </xf>
    <xf numFmtId="3" fontId="44" fillId="3" borderId="1" xfId="16" applyNumberFormat="1" applyFont="1" applyFill="1" applyBorder="1" applyAlignment="1">
      <alignment horizontal="right" vertical="center"/>
    </xf>
    <xf numFmtId="37" fontId="44" fillId="3" borderId="35" xfId="16" applyNumberFormat="1" applyFont="1" applyFill="1" applyBorder="1" applyAlignment="1">
      <alignment horizontal="right" vertical="center"/>
    </xf>
    <xf numFmtId="3" fontId="44" fillId="3" borderId="0" xfId="16" applyNumberFormat="1" applyFont="1" applyFill="1" applyAlignment="1">
      <alignment horizontal="right" vertical="center"/>
    </xf>
    <xf numFmtId="37" fontId="44" fillId="3" borderId="9" xfId="16" applyNumberFormat="1" applyFont="1" applyFill="1" applyBorder="1" applyAlignment="1">
      <alignment horizontal="right" vertical="center"/>
    </xf>
    <xf numFmtId="37" fontId="44" fillId="3" borderId="1" xfId="16" applyNumberFormat="1" applyFont="1" applyFill="1" applyBorder="1" applyAlignment="1">
      <alignment horizontal="right" vertical="center"/>
    </xf>
    <xf numFmtId="37" fontId="44" fillId="3" borderId="38" xfId="16" applyNumberFormat="1" applyFont="1" applyFill="1" applyBorder="1" applyAlignment="1">
      <alignment horizontal="right" vertical="center"/>
    </xf>
    <xf numFmtId="3" fontId="44" fillId="3" borderId="25" xfId="16" applyNumberFormat="1" applyFont="1" applyFill="1" applyBorder="1" applyAlignment="1">
      <alignment horizontal="right" vertical="center"/>
    </xf>
    <xf numFmtId="3" fontId="44" fillId="3" borderId="26" xfId="16" applyNumberFormat="1" applyFont="1" applyFill="1" applyBorder="1" applyAlignment="1">
      <alignment horizontal="right" vertical="center"/>
    </xf>
    <xf numFmtId="37" fontId="33" fillId="0" borderId="9" xfId="1" applyNumberFormat="1" applyFont="1" applyBorder="1" applyAlignment="1">
      <alignment vertical="center"/>
    </xf>
    <xf numFmtId="49" fontId="33" fillId="0" borderId="45" xfId="16" applyNumberFormat="1" applyFont="1" applyBorder="1" applyAlignment="1">
      <alignment horizontal="center" vertical="center"/>
    </xf>
    <xf numFmtId="0" fontId="34" fillId="0" borderId="45" xfId="16" applyFont="1" applyBorder="1" applyAlignment="1">
      <alignment horizontal="center" vertical="center"/>
    </xf>
    <xf numFmtId="0" fontId="34" fillId="2" borderId="45" xfId="16" applyFont="1" applyFill="1" applyBorder="1" applyAlignment="1">
      <alignment horizontal="right" vertical="center"/>
    </xf>
    <xf numFmtId="38" fontId="34" fillId="2" borderId="45" xfId="1" applyNumberFormat="1" applyFont="1" applyFill="1" applyBorder="1" applyAlignment="1">
      <alignment horizontal="right" vertical="center"/>
    </xf>
    <xf numFmtId="3" fontId="33" fillId="0" borderId="46" xfId="16" applyNumberFormat="1" applyFont="1" applyBorder="1" applyAlignment="1">
      <alignment vertical="center"/>
    </xf>
    <xf numFmtId="37" fontId="33" fillId="0" borderId="47" xfId="16" applyNumberFormat="1" applyFont="1" applyBorder="1" applyAlignment="1">
      <alignment vertical="center"/>
    </xf>
    <xf numFmtId="3" fontId="33" fillId="0" borderId="48" xfId="16" applyNumberFormat="1" applyFont="1" applyBorder="1" applyAlignment="1">
      <alignment horizontal="right" vertical="center"/>
    </xf>
    <xf numFmtId="37" fontId="33" fillId="0" borderId="49" xfId="16" applyNumberFormat="1" applyFont="1" applyBorder="1" applyAlignment="1">
      <alignment horizontal="right" vertical="center"/>
    </xf>
    <xf numFmtId="3" fontId="33" fillId="0" borderId="46" xfId="16" applyNumberFormat="1" applyFont="1" applyBorder="1" applyAlignment="1">
      <alignment horizontal="right" vertical="center"/>
    </xf>
    <xf numFmtId="37" fontId="33" fillId="0" borderId="47" xfId="16" applyNumberFormat="1" applyFont="1" applyBorder="1" applyAlignment="1">
      <alignment horizontal="right" vertical="center"/>
    </xf>
    <xf numFmtId="3" fontId="33" fillId="0" borderId="48" xfId="16" applyNumberFormat="1" applyFont="1" applyBorder="1" applyAlignment="1">
      <alignment vertical="center"/>
    </xf>
    <xf numFmtId="37" fontId="33" fillId="0" borderId="50" xfId="1" applyNumberFormat="1" applyFont="1" applyFill="1" applyBorder="1" applyAlignment="1">
      <alignment vertical="center"/>
    </xf>
    <xf numFmtId="3" fontId="33" fillId="0" borderId="51" xfId="16" applyNumberFormat="1" applyFont="1" applyBorder="1" applyAlignment="1">
      <alignment horizontal="right" vertical="center"/>
    </xf>
    <xf numFmtId="3" fontId="33" fillId="0" borderId="52" xfId="16" applyNumberFormat="1" applyFont="1" applyBorder="1" applyAlignment="1">
      <alignment horizontal="right" vertical="center"/>
    </xf>
    <xf numFmtId="49" fontId="33" fillId="0" borderId="53" xfId="16" applyNumberFormat="1" applyFont="1" applyBorder="1" applyAlignment="1">
      <alignment horizontal="center" vertical="center"/>
    </xf>
    <xf numFmtId="0" fontId="34" fillId="0" borderId="53" xfId="16" applyFont="1" applyBorder="1" applyAlignment="1">
      <alignment horizontal="center" vertical="center"/>
    </xf>
    <xf numFmtId="0" fontId="34" fillId="2" borderId="53" xfId="16" applyFont="1" applyFill="1" applyBorder="1" applyAlignment="1">
      <alignment horizontal="right" vertical="center"/>
    </xf>
    <xf numFmtId="38" fontId="34" fillId="2" borderId="53" xfId="1" applyNumberFormat="1" applyFont="1" applyFill="1" applyBorder="1" applyAlignment="1">
      <alignment horizontal="right" vertical="center"/>
    </xf>
    <xf numFmtId="3" fontId="33" fillId="0" borderId="54" xfId="16" applyNumberFormat="1" applyFont="1" applyBorder="1" applyAlignment="1">
      <alignment vertical="center"/>
    </xf>
    <xf numFmtId="37" fontId="33" fillId="0" borderId="55" xfId="16" applyNumberFormat="1" applyFont="1" applyBorder="1" applyAlignment="1">
      <alignment vertical="center"/>
    </xf>
    <xf numFmtId="3" fontId="33" fillId="0" borderId="56" xfId="16" applyNumberFormat="1" applyFont="1" applyBorder="1" applyAlignment="1">
      <alignment horizontal="right" vertical="center"/>
    </xf>
    <xf numFmtId="37" fontId="33" fillId="0" borderId="57" xfId="16" applyNumberFormat="1" applyFont="1" applyBorder="1" applyAlignment="1">
      <alignment horizontal="right" vertical="center"/>
    </xf>
    <xf numFmtId="3" fontId="33" fillId="0" borderId="54" xfId="16" applyNumberFormat="1" applyFont="1" applyBorder="1" applyAlignment="1">
      <alignment horizontal="right" vertical="center"/>
    </xf>
    <xf numFmtId="37" fontId="33" fillId="0" borderId="55" xfId="16" applyNumberFormat="1" applyFont="1" applyBorder="1" applyAlignment="1">
      <alignment horizontal="right" vertical="center"/>
    </xf>
    <xf numFmtId="3" fontId="33" fillId="0" borderId="56" xfId="16" applyNumberFormat="1" applyFont="1" applyBorder="1" applyAlignment="1">
      <alignment vertical="center"/>
    </xf>
    <xf numFmtId="37" fontId="33" fillId="0" borderId="58" xfId="1" applyNumberFormat="1" applyFont="1" applyFill="1" applyBorder="1" applyAlignment="1">
      <alignment vertical="center"/>
    </xf>
    <xf numFmtId="3" fontId="33" fillId="0" borderId="59" xfId="16" applyNumberFormat="1" applyFont="1" applyBorder="1" applyAlignment="1">
      <alignment horizontal="right" vertical="center"/>
    </xf>
    <xf numFmtId="3" fontId="33" fillId="0" borderId="60" xfId="16" applyNumberFormat="1" applyFont="1" applyBorder="1" applyAlignment="1">
      <alignment horizontal="right" vertical="center"/>
    </xf>
    <xf numFmtId="0" fontId="46" fillId="0" borderId="0" xfId="0" applyFont="1"/>
    <xf numFmtId="0" fontId="47" fillId="0" borderId="0" xfId="0" applyFont="1"/>
    <xf numFmtId="0" fontId="33" fillId="0" borderId="28" xfId="16" applyFont="1" applyBorder="1" applyAlignment="1">
      <alignment horizontal="right" vertical="center"/>
    </xf>
    <xf numFmtId="0" fontId="33" fillId="0" borderId="30" xfId="16" applyFont="1" applyBorder="1" applyAlignment="1">
      <alignment horizontal="right" vertical="center"/>
    </xf>
    <xf numFmtId="0" fontId="33" fillId="0" borderId="39" xfId="16" applyFont="1" applyBorder="1" applyAlignment="1">
      <alignment horizontal="right" vertical="center"/>
    </xf>
    <xf numFmtId="0" fontId="34" fillId="0" borderId="33" xfId="16" applyFont="1" applyBorder="1" applyAlignment="1">
      <alignment horizontal="center" vertical="center"/>
    </xf>
    <xf numFmtId="3" fontId="33" fillId="0" borderId="38" xfId="16" applyNumberFormat="1" applyFont="1" applyBorder="1" applyAlignment="1">
      <alignment horizontal="right" vertical="center"/>
    </xf>
    <xf numFmtId="0" fontId="34" fillId="2" borderId="33" xfId="16" applyFont="1" applyFill="1" applyBorder="1" applyAlignment="1">
      <alignment horizontal="center" vertical="center"/>
    </xf>
    <xf numFmtId="3" fontId="33" fillId="2" borderId="38" xfId="16" applyNumberFormat="1" applyFont="1" applyFill="1" applyBorder="1" applyAlignment="1">
      <alignment horizontal="right" vertical="center"/>
    </xf>
    <xf numFmtId="0" fontId="33" fillId="0" borderId="33" xfId="16" applyFont="1" applyBorder="1" applyAlignment="1">
      <alignment horizontal="center" vertical="center"/>
    </xf>
    <xf numFmtId="0" fontId="33" fillId="2" borderId="33" xfId="16" applyFont="1" applyFill="1" applyBorder="1" applyAlignment="1">
      <alignment horizontal="center" vertical="center"/>
    </xf>
    <xf numFmtId="3" fontId="33" fillId="2" borderId="0" xfId="16" applyNumberFormat="1" applyFont="1" applyFill="1" applyAlignment="1">
      <alignment vertical="center"/>
    </xf>
    <xf numFmtId="0" fontId="31" fillId="0" borderId="33" xfId="16" applyFont="1" applyBorder="1" applyAlignment="1">
      <alignment horizontal="center" vertical="center"/>
    </xf>
    <xf numFmtId="0" fontId="34" fillId="0" borderId="29" xfId="16" applyFont="1" applyBorder="1" applyAlignment="1">
      <alignment vertical="center"/>
    </xf>
    <xf numFmtId="0" fontId="34" fillId="0" borderId="61" xfId="16" applyFont="1" applyBorder="1" applyAlignment="1">
      <alignment vertical="center"/>
    </xf>
    <xf numFmtId="0" fontId="34" fillId="2" borderId="20" xfId="16" applyFont="1" applyFill="1" applyBorder="1" applyAlignment="1">
      <alignment horizontal="right" vertical="center"/>
    </xf>
    <xf numFmtId="0" fontId="34" fillId="2" borderId="0" xfId="16" applyFont="1" applyFill="1" applyAlignment="1">
      <alignment horizontal="right" vertical="center"/>
    </xf>
    <xf numFmtId="0" fontId="30" fillId="0" borderId="20" xfId="16" applyFont="1" applyBorder="1" applyAlignment="1">
      <alignment vertical="center"/>
    </xf>
    <xf numFmtId="3" fontId="33" fillId="0" borderId="21" xfId="16" applyNumberFormat="1" applyFont="1" applyBorder="1" applyAlignment="1">
      <alignment vertical="center"/>
    </xf>
    <xf numFmtId="3" fontId="31" fillId="0" borderId="21" xfId="16" applyNumberFormat="1" applyFont="1" applyBorder="1" applyAlignment="1">
      <alignment vertical="center"/>
    </xf>
    <xf numFmtId="3" fontId="33" fillId="0" borderId="21" xfId="16" applyNumberFormat="1" applyFont="1" applyBorder="1" applyAlignment="1">
      <alignment horizontal="right" vertical="center"/>
    </xf>
    <xf numFmtId="3" fontId="33" fillId="2" borderId="21" xfId="16" applyNumberFormat="1" applyFont="1" applyFill="1" applyBorder="1" applyAlignment="1">
      <alignment horizontal="right" vertical="center"/>
    </xf>
    <xf numFmtId="3" fontId="33" fillId="2" borderId="21" xfId="16" applyNumberFormat="1" applyFont="1" applyFill="1" applyBorder="1" applyAlignment="1">
      <alignment vertical="center"/>
    </xf>
    <xf numFmtId="0" fontId="30" fillId="0" borderId="62" xfId="16" applyFont="1" applyBorder="1" applyAlignment="1">
      <alignment vertical="center"/>
    </xf>
    <xf numFmtId="3" fontId="33" fillId="0" borderId="19" xfId="16" applyNumberFormat="1" applyFont="1" applyBorder="1" applyAlignment="1">
      <alignment horizontal="right" vertical="center"/>
    </xf>
    <xf numFmtId="3" fontId="33" fillId="2" borderId="19" xfId="16" applyNumberFormat="1" applyFont="1" applyFill="1" applyBorder="1" applyAlignment="1">
      <alignment horizontal="right" vertical="center"/>
    </xf>
    <xf numFmtId="3" fontId="31" fillId="0" borderId="19" xfId="16" applyNumberFormat="1" applyFont="1" applyBorder="1" applyAlignment="1">
      <alignment horizontal="right" vertical="center"/>
    </xf>
    <xf numFmtId="0" fontId="33" fillId="0" borderId="27" xfId="16" applyFont="1" applyBorder="1" applyAlignment="1">
      <alignment horizontal="right" vertical="center"/>
    </xf>
    <xf numFmtId="0" fontId="49" fillId="0" borderId="0" xfId="16" applyFont="1" applyAlignment="1">
      <alignment vertical="center"/>
    </xf>
    <xf numFmtId="0" fontId="50" fillId="0" borderId="0" xfId="0" applyFont="1"/>
    <xf numFmtId="0" fontId="51" fillId="0" borderId="0" xfId="16" applyFont="1" applyAlignment="1">
      <alignment vertical="center"/>
    </xf>
    <xf numFmtId="0" fontId="52" fillId="0" borderId="0" xfId="16" applyFont="1" applyAlignment="1">
      <alignment vertical="center"/>
    </xf>
    <xf numFmtId="0" fontId="53" fillId="0" borderId="0" xfId="16" applyFont="1" applyAlignment="1">
      <alignment horizontal="center" vertical="center"/>
    </xf>
    <xf numFmtId="3" fontId="52" fillId="0" borderId="0" xfId="16" applyNumberFormat="1" applyFont="1" applyAlignment="1">
      <alignment vertical="center"/>
    </xf>
    <xf numFmtId="3" fontId="53" fillId="0" borderId="0" xfId="16" applyNumberFormat="1" applyFont="1" applyAlignment="1">
      <alignment horizontal="right" vertical="center"/>
    </xf>
    <xf numFmtId="38" fontId="52" fillId="0" borderId="0" xfId="16" applyNumberFormat="1" applyFont="1" applyAlignment="1">
      <alignment vertical="center"/>
    </xf>
    <xf numFmtId="0" fontId="54" fillId="0" borderId="0" xfId="16" applyFont="1" applyAlignment="1">
      <alignment vertical="center"/>
    </xf>
    <xf numFmtId="3" fontId="54" fillId="0" borderId="0" xfId="16" applyNumberFormat="1" applyFont="1" applyAlignment="1">
      <alignment horizontal="right" vertical="center"/>
    </xf>
    <xf numFmtId="0" fontId="55" fillId="0" borderId="0" xfId="0" applyFont="1"/>
    <xf numFmtId="0" fontId="54" fillId="0" borderId="0" xfId="0" applyFont="1"/>
    <xf numFmtId="3" fontId="6" fillId="0" borderId="10" xfId="16" applyNumberFormat="1" applyFont="1" applyBorder="1" applyAlignment="1">
      <alignment horizontal="right" vertical="center"/>
    </xf>
    <xf numFmtId="3" fontId="6" fillId="2" borderId="10" xfId="16" applyNumberFormat="1" applyFont="1" applyFill="1" applyBorder="1" applyAlignment="1">
      <alignment horizontal="right" vertical="center"/>
    </xf>
    <xf numFmtId="3" fontId="23" fillId="0" borderId="10" xfId="16" applyNumberFormat="1" applyFont="1" applyBorder="1" applyAlignment="1">
      <alignment horizontal="right" vertical="center"/>
    </xf>
    <xf numFmtId="0" fontId="5" fillId="2" borderId="63" xfId="0" applyFont="1" applyFill="1" applyBorder="1"/>
    <xf numFmtId="0" fontId="5" fillId="2" borderId="64" xfId="0" applyFont="1" applyFill="1" applyBorder="1"/>
    <xf numFmtId="3" fontId="5" fillId="0" borderId="66" xfId="0" applyNumberFormat="1" applyFont="1" applyBorder="1"/>
    <xf numFmtId="3" fontId="5" fillId="2" borderId="66" xfId="0" applyNumberFormat="1" applyFont="1" applyFill="1" applyBorder="1"/>
    <xf numFmtId="3" fontId="33" fillId="0" borderId="65" xfId="16" applyNumberFormat="1" applyFont="1" applyBorder="1" applyAlignment="1">
      <alignment horizontal="right" vertical="center"/>
    </xf>
    <xf numFmtId="3" fontId="33" fillId="0" borderId="66" xfId="16" applyNumberFormat="1" applyFont="1" applyBorder="1" applyAlignment="1">
      <alignment horizontal="right" vertical="center"/>
    </xf>
    <xf numFmtId="3" fontId="23" fillId="0" borderId="65" xfId="16" applyNumberFormat="1" applyFont="1" applyBorder="1" applyAlignment="1">
      <alignment horizontal="right" vertical="center"/>
    </xf>
    <xf numFmtId="3" fontId="23" fillId="0" borderId="66" xfId="16" applyNumberFormat="1" applyFont="1" applyBorder="1" applyAlignment="1">
      <alignment horizontal="right" vertical="center"/>
    </xf>
    <xf numFmtId="0" fontId="34" fillId="0" borderId="21" xfId="16" applyFont="1" applyBorder="1" applyAlignment="1">
      <alignment horizontal="center" vertical="center"/>
    </xf>
    <xf numFmtId="0" fontId="56" fillId="0" borderId="0" xfId="16" applyFont="1" applyAlignment="1">
      <alignment vertical="center"/>
    </xf>
    <xf numFmtId="0" fontId="30" fillId="0" borderId="0" xfId="16" applyFont="1" applyAlignment="1">
      <alignment horizontal="right" vertical="center"/>
    </xf>
    <xf numFmtId="0" fontId="30" fillId="0" borderId="0" xfId="16" applyFont="1" applyAlignment="1">
      <alignment horizontal="left" vertical="center"/>
    </xf>
    <xf numFmtId="0" fontId="50" fillId="0" borderId="0" xfId="16" applyFont="1" applyAlignment="1">
      <alignment vertical="center"/>
    </xf>
    <xf numFmtId="0" fontId="34" fillId="4" borderId="31" xfId="16" applyFont="1" applyFill="1" applyBorder="1" applyAlignment="1">
      <alignment vertical="center"/>
    </xf>
    <xf numFmtId="49" fontId="34" fillId="4" borderId="28" xfId="16" applyNumberFormat="1" applyFont="1" applyFill="1" applyBorder="1" applyAlignment="1">
      <alignment vertical="center"/>
    </xf>
    <xf numFmtId="0" fontId="34" fillId="4" borderId="29" xfId="16" applyFont="1" applyFill="1" applyBorder="1" applyAlignment="1">
      <alignment vertical="center"/>
    </xf>
    <xf numFmtId="0" fontId="33" fillId="4" borderId="28" xfId="16" applyFont="1" applyFill="1" applyBorder="1" applyAlignment="1">
      <alignment horizontal="right" vertical="center"/>
    </xf>
    <xf numFmtId="0" fontId="33" fillId="4" borderId="30" xfId="16" applyFont="1" applyFill="1" applyBorder="1" applyAlignment="1">
      <alignment horizontal="right" vertical="center"/>
    </xf>
    <xf numFmtId="0" fontId="33" fillId="4" borderId="27" xfId="16" applyFont="1" applyFill="1" applyBorder="1" applyAlignment="1">
      <alignment horizontal="right" vertical="center"/>
    </xf>
    <xf numFmtId="0" fontId="33" fillId="4" borderId="39" xfId="16" applyFont="1" applyFill="1" applyBorder="1" applyAlignment="1">
      <alignment horizontal="right" vertical="center"/>
    </xf>
    <xf numFmtId="3" fontId="6" fillId="0" borderId="67" xfId="16" applyNumberFormat="1" applyFont="1" applyBorder="1" applyAlignment="1">
      <alignment horizontal="right" vertical="center"/>
    </xf>
    <xf numFmtId="0" fontId="5" fillId="2" borderId="4" xfId="0" applyFont="1" applyFill="1" applyBorder="1"/>
    <xf numFmtId="0" fontId="5" fillId="2" borderId="68" xfId="0" applyFont="1" applyFill="1" applyBorder="1"/>
    <xf numFmtId="0" fontId="5" fillId="2" borderId="69" xfId="0" applyFont="1" applyFill="1" applyBorder="1"/>
    <xf numFmtId="0" fontId="5" fillId="2" borderId="70" xfId="0" applyFont="1" applyFill="1" applyBorder="1"/>
    <xf numFmtId="0" fontId="5" fillId="2" borderId="7" xfId="0" applyFont="1" applyFill="1" applyBorder="1"/>
    <xf numFmtId="0" fontId="5" fillId="2" borderId="5" xfId="0" applyFont="1" applyFill="1" applyBorder="1"/>
    <xf numFmtId="0" fontId="5" fillId="2" borderId="6" xfId="0" applyFont="1" applyFill="1" applyBorder="1"/>
    <xf numFmtId="0" fontId="5" fillId="2" borderId="0" xfId="0" applyFont="1" applyFill="1"/>
    <xf numFmtId="0" fontId="5" fillId="2" borderId="71" xfId="0" applyFont="1" applyFill="1" applyBorder="1"/>
    <xf numFmtId="3" fontId="6" fillId="2" borderId="71" xfId="16" applyNumberFormat="1" applyFont="1" applyFill="1" applyBorder="1" applyAlignment="1">
      <alignment horizontal="right" vertical="center"/>
    </xf>
    <xf numFmtId="0" fontId="56" fillId="0" borderId="0" xfId="16" applyFont="1" applyAlignment="1">
      <alignment horizontal="left" vertical="center"/>
    </xf>
    <xf numFmtId="0" fontId="56" fillId="0" borderId="0" xfId="16" applyFont="1" applyAlignment="1">
      <alignment horizontal="right" vertical="center"/>
    </xf>
    <xf numFmtId="0" fontId="5" fillId="0" borderId="72" xfId="0" applyFont="1" applyBorder="1" applyAlignment="1">
      <alignment horizontal="center"/>
    </xf>
    <xf numFmtId="0" fontId="5" fillId="2" borderId="73" xfId="0" applyFont="1" applyFill="1" applyBorder="1"/>
    <xf numFmtId="3" fontId="5" fillId="0" borderId="74" xfId="0" applyNumberFormat="1" applyFont="1" applyBorder="1"/>
    <xf numFmtId="3" fontId="5" fillId="2" borderId="74" xfId="0" applyNumberFormat="1" applyFont="1" applyFill="1" applyBorder="1"/>
    <xf numFmtId="3" fontId="23" fillId="0" borderId="74" xfId="16" applyNumberFormat="1" applyFont="1" applyBorder="1" applyAlignment="1">
      <alignment horizontal="right" vertical="center"/>
    </xf>
    <xf numFmtId="0" fontId="5" fillId="2" borderId="75" xfId="0" applyFont="1" applyFill="1" applyBorder="1"/>
    <xf numFmtId="0" fontId="5" fillId="0" borderId="76" xfId="0" applyFont="1" applyBorder="1" applyAlignment="1">
      <alignment horizontal="center"/>
    </xf>
    <xf numFmtId="0" fontId="5" fillId="2" borderId="77" xfId="0" applyFont="1" applyFill="1" applyBorder="1"/>
    <xf numFmtId="3" fontId="5" fillId="0" borderId="78" xfId="0" applyNumberFormat="1" applyFont="1" applyBorder="1"/>
    <xf numFmtId="3" fontId="5" fillId="2" borderId="78" xfId="0" applyNumberFormat="1" applyFont="1" applyFill="1" applyBorder="1"/>
    <xf numFmtId="3" fontId="23" fillId="0" borderId="78" xfId="16" applyNumberFormat="1" applyFont="1" applyBorder="1" applyAlignment="1">
      <alignment horizontal="right" vertical="center"/>
    </xf>
    <xf numFmtId="0" fontId="5" fillId="2" borderId="76" xfId="0" applyFont="1" applyFill="1" applyBorder="1"/>
    <xf numFmtId="0" fontId="5" fillId="0" borderId="70" xfId="0" applyFont="1" applyBorder="1" applyAlignment="1">
      <alignment horizontal="center"/>
    </xf>
    <xf numFmtId="3" fontId="6" fillId="2" borderId="74" xfId="16" applyNumberFormat="1" applyFont="1" applyFill="1" applyBorder="1" applyAlignment="1">
      <alignment horizontal="right" vertical="center"/>
    </xf>
    <xf numFmtId="3" fontId="23" fillId="0" borderId="33" xfId="16" applyNumberFormat="1" applyFont="1" applyBorder="1" applyAlignment="1">
      <alignment horizontal="right" vertical="center"/>
    </xf>
    <xf numFmtId="0" fontId="5" fillId="2" borderId="79" xfId="0" applyFont="1" applyFill="1" applyBorder="1"/>
    <xf numFmtId="0" fontId="5" fillId="2" borderId="80" xfId="0" applyFont="1" applyFill="1" applyBorder="1"/>
    <xf numFmtId="0" fontId="5" fillId="2" borderId="81" xfId="0" applyFont="1" applyFill="1" applyBorder="1"/>
    <xf numFmtId="3" fontId="6" fillId="2" borderId="67" xfId="16" applyNumberFormat="1" applyFont="1" applyFill="1" applyBorder="1" applyAlignment="1">
      <alignment horizontal="right" vertical="center"/>
    </xf>
    <xf numFmtId="3" fontId="6" fillId="2" borderId="65" xfId="16" applyNumberFormat="1" applyFont="1" applyFill="1" applyBorder="1" applyAlignment="1">
      <alignment horizontal="right" vertical="center"/>
    </xf>
    <xf numFmtId="3" fontId="23" fillId="0" borderId="67" xfId="16" applyNumberFormat="1" applyFont="1" applyBorder="1" applyAlignment="1">
      <alignment horizontal="right" vertical="center"/>
    </xf>
    <xf numFmtId="3" fontId="23" fillId="0" borderId="82" xfId="16" applyNumberFormat="1" applyFont="1" applyBorder="1" applyAlignment="1">
      <alignment horizontal="right" vertical="center"/>
    </xf>
    <xf numFmtId="0" fontId="5" fillId="2" borderId="44" xfId="0" applyFont="1" applyFill="1" applyBorder="1"/>
    <xf numFmtId="0" fontId="34" fillId="2" borderId="13" xfId="16" applyFont="1" applyFill="1" applyBorder="1" applyAlignment="1">
      <alignment horizontal="center" vertical="center" wrapText="1"/>
    </xf>
    <xf numFmtId="0" fontId="33" fillId="0" borderId="0" xfId="0" applyFont="1" applyAlignment="1">
      <alignment horizontal="right"/>
    </xf>
    <xf numFmtId="3" fontId="33" fillId="0" borderId="0" xfId="0" applyNumberFormat="1" applyFont="1"/>
    <xf numFmtId="3" fontId="33" fillId="0" borderId="83" xfId="14" applyNumberFormat="1" applyFont="1" applyBorder="1" applyAlignment="1">
      <alignment horizontal="right" vertical="center"/>
    </xf>
    <xf numFmtId="3" fontId="33" fillId="0" borderId="35" xfId="16" applyNumberFormat="1" applyFont="1" applyBorder="1" applyAlignment="1">
      <alignment vertical="center"/>
    </xf>
    <xf numFmtId="3" fontId="33" fillId="2" borderId="35" xfId="16" applyNumberFormat="1" applyFont="1" applyFill="1" applyBorder="1" applyAlignment="1">
      <alignment horizontal="right" vertical="center"/>
    </xf>
    <xf numFmtId="3" fontId="33" fillId="5" borderId="19" xfId="16" applyNumberFormat="1" applyFont="1" applyFill="1" applyBorder="1" applyAlignment="1">
      <alignment horizontal="right" vertical="center"/>
    </xf>
    <xf numFmtId="3" fontId="33" fillId="5" borderId="38" xfId="16" applyNumberFormat="1" applyFont="1" applyFill="1" applyBorder="1" applyAlignment="1">
      <alignment horizontal="right" vertical="center"/>
    </xf>
    <xf numFmtId="3" fontId="31" fillId="5" borderId="19" xfId="16" applyNumberFormat="1" applyFont="1" applyFill="1" applyBorder="1" applyAlignment="1">
      <alignment horizontal="right" vertical="center"/>
    </xf>
    <xf numFmtId="0" fontId="33" fillId="5" borderId="27" xfId="16" applyFont="1" applyFill="1" applyBorder="1" applyAlignment="1">
      <alignment horizontal="right" vertical="center"/>
    </xf>
    <xf numFmtId="0" fontId="33" fillId="5" borderId="39" xfId="16" applyFont="1" applyFill="1" applyBorder="1" applyAlignment="1">
      <alignment horizontal="right" vertical="center"/>
    </xf>
    <xf numFmtId="0" fontId="33" fillId="4" borderId="29" xfId="16" applyFont="1" applyFill="1" applyBorder="1" applyAlignment="1">
      <alignment horizontal="right" vertical="center"/>
    </xf>
    <xf numFmtId="0" fontId="30" fillId="5" borderId="62" xfId="16" applyFont="1" applyFill="1" applyBorder="1" applyAlignment="1">
      <alignment vertical="center"/>
    </xf>
    <xf numFmtId="0" fontId="30" fillId="5" borderId="37" xfId="16" applyFont="1" applyFill="1" applyBorder="1" applyAlignment="1">
      <alignment vertical="center"/>
    </xf>
    <xf numFmtId="0" fontId="5" fillId="0" borderId="69" xfId="0" applyFont="1" applyBorder="1" applyAlignment="1">
      <alignment horizontal="center"/>
    </xf>
    <xf numFmtId="0" fontId="30" fillId="0" borderId="8" xfId="16" applyFont="1" applyBorder="1" applyAlignment="1">
      <alignment horizontal="center" vertical="center"/>
    </xf>
    <xf numFmtId="0" fontId="30" fillId="2" borderId="8" xfId="16" applyFont="1" applyFill="1" applyBorder="1" applyAlignment="1">
      <alignment horizontal="center" vertical="center"/>
    </xf>
    <xf numFmtId="0" fontId="24" fillId="2" borderId="8" xfId="0" applyFont="1" applyFill="1" applyBorder="1"/>
    <xf numFmtId="0" fontId="24" fillId="0" borderId="8" xfId="0" applyFont="1" applyBorder="1"/>
    <xf numFmtId="0" fontId="24" fillId="2" borderId="4" xfId="0" applyFont="1" applyFill="1" applyBorder="1"/>
    <xf numFmtId="0" fontId="34" fillId="0" borderId="15" xfId="16" applyFont="1" applyBorder="1" applyAlignment="1">
      <alignment horizontal="center" vertical="center"/>
    </xf>
    <xf numFmtId="0" fontId="33" fillId="4" borderId="32" xfId="16" applyFont="1" applyFill="1" applyBorder="1" applyAlignment="1">
      <alignment horizontal="right" vertical="center"/>
    </xf>
    <xf numFmtId="3" fontId="33" fillId="0" borderId="84" xfId="14" applyNumberFormat="1" applyFont="1" applyBorder="1" applyAlignment="1">
      <alignment horizontal="right" vertical="center"/>
    </xf>
    <xf numFmtId="3" fontId="33" fillId="2" borderId="35" xfId="16" applyNumberFormat="1" applyFont="1" applyFill="1" applyBorder="1" applyAlignment="1">
      <alignment vertical="center"/>
    </xf>
    <xf numFmtId="3" fontId="61" fillId="0" borderId="21" xfId="5" applyNumberFormat="1" applyFont="1" applyBorder="1"/>
    <xf numFmtId="3" fontId="33" fillId="0" borderId="35" xfId="16" applyNumberFormat="1" applyFont="1" applyBorder="1" applyAlignment="1">
      <alignment horizontal="right" vertical="center"/>
    </xf>
    <xf numFmtId="3" fontId="31" fillId="0" borderId="35" xfId="16" applyNumberFormat="1" applyFont="1" applyBorder="1" applyAlignment="1">
      <alignment vertical="center"/>
    </xf>
    <xf numFmtId="3" fontId="30" fillId="0" borderId="22" xfId="16" applyNumberFormat="1" applyFont="1" applyBorder="1" applyAlignment="1">
      <alignment vertical="center"/>
    </xf>
    <xf numFmtId="3" fontId="31" fillId="0" borderId="38" xfId="6" applyNumberFormat="1" applyFont="1" applyFill="1" applyBorder="1" applyAlignment="1">
      <alignment horizontal="right" vertical="center"/>
    </xf>
    <xf numFmtId="0" fontId="5" fillId="2" borderId="3" xfId="0" applyFont="1" applyFill="1" applyBorder="1"/>
    <xf numFmtId="3" fontId="33" fillId="0" borderId="8" xfId="16" applyNumberFormat="1" applyFont="1" applyBorder="1" applyAlignment="1">
      <alignment horizontal="right" vertical="center"/>
    </xf>
    <xf numFmtId="3" fontId="33" fillId="2" borderId="8" xfId="16" applyNumberFormat="1" applyFont="1" applyFill="1" applyBorder="1" applyAlignment="1">
      <alignment horizontal="right" vertical="center"/>
    </xf>
    <xf numFmtId="3" fontId="23" fillId="0" borderId="8" xfId="16" applyNumberFormat="1" applyFont="1" applyBorder="1" applyAlignment="1">
      <alignment horizontal="right" vertical="center"/>
    </xf>
    <xf numFmtId="0" fontId="5" fillId="2" borderId="66" xfId="0" applyFont="1" applyFill="1" applyBorder="1"/>
    <xf numFmtId="0" fontId="24" fillId="2" borderId="69" xfId="0" applyFont="1" applyFill="1" applyBorder="1"/>
    <xf numFmtId="0" fontId="30" fillId="0" borderId="61" xfId="16" applyFont="1" applyBorder="1" applyAlignment="1">
      <alignment vertical="center"/>
    </xf>
    <xf numFmtId="3" fontId="33" fillId="2" borderId="33" xfId="16" applyNumberFormat="1" applyFont="1" applyFill="1" applyBorder="1" applyAlignment="1">
      <alignment horizontal="right" vertical="center"/>
    </xf>
    <xf numFmtId="3" fontId="33" fillId="0" borderId="33" xfId="16" applyNumberFormat="1" applyFont="1" applyBorder="1" applyAlignment="1">
      <alignment vertical="center"/>
    </xf>
    <xf numFmtId="0" fontId="34" fillId="0" borderId="101" xfId="16" applyFont="1" applyBorder="1" applyAlignment="1">
      <alignment horizontal="center" vertical="center"/>
    </xf>
    <xf numFmtId="0" fontId="30" fillId="0" borderId="102" xfId="16" applyFont="1" applyBorder="1" applyAlignment="1">
      <alignment vertical="center"/>
    </xf>
    <xf numFmtId="0" fontId="33" fillId="4" borderId="103" xfId="16" applyFont="1" applyFill="1" applyBorder="1" applyAlignment="1">
      <alignment horizontal="right" vertical="center"/>
    </xf>
    <xf numFmtId="0" fontId="31" fillId="0" borderId="33" xfId="16" applyFont="1" applyBorder="1" applyAlignment="1">
      <alignment vertical="center"/>
    </xf>
    <xf numFmtId="0" fontId="34" fillId="0" borderId="104" xfId="16" applyFont="1" applyBorder="1" applyAlignment="1">
      <alignment horizontal="center" vertical="center"/>
    </xf>
    <xf numFmtId="0" fontId="30" fillId="0" borderId="105" xfId="16" applyFont="1" applyBorder="1" applyAlignment="1">
      <alignment vertical="center"/>
    </xf>
    <xf numFmtId="0" fontId="33" fillId="4" borderId="106" xfId="16" applyFont="1" applyFill="1" applyBorder="1" applyAlignment="1">
      <alignment horizontal="right" vertical="center"/>
    </xf>
    <xf numFmtId="0" fontId="33" fillId="2" borderId="33" xfId="16" applyFont="1" applyFill="1" applyBorder="1" applyAlignment="1">
      <alignment vertical="center"/>
    </xf>
    <xf numFmtId="3" fontId="31" fillId="0" borderId="33" xfId="16" applyNumberFormat="1" applyFont="1" applyBorder="1" applyAlignment="1">
      <alignment vertical="center"/>
    </xf>
    <xf numFmtId="3" fontId="30" fillId="0" borderId="12" xfId="0" applyNumberFormat="1" applyFont="1" applyBorder="1"/>
    <xf numFmtId="3" fontId="30" fillId="2" borderId="12" xfId="0" applyNumberFormat="1" applyFont="1" applyFill="1" applyBorder="1"/>
    <xf numFmtId="3" fontId="62" fillId="0" borderId="12" xfId="5" applyNumberFormat="1" applyFont="1" applyBorder="1"/>
    <xf numFmtId="3" fontId="30" fillId="0" borderId="12" xfId="16" applyNumberFormat="1" applyFont="1" applyBorder="1" applyAlignment="1">
      <alignment vertical="center"/>
    </xf>
    <xf numFmtId="3" fontId="33" fillId="2" borderId="12" xfId="16" applyNumberFormat="1" applyFont="1" applyFill="1" applyBorder="1" applyAlignment="1">
      <alignment vertical="center"/>
    </xf>
    <xf numFmtId="3" fontId="31" fillId="0" borderId="12" xfId="16" applyNumberFormat="1" applyFont="1" applyBorder="1" applyAlignment="1">
      <alignment vertical="center"/>
    </xf>
    <xf numFmtId="0" fontId="63" fillId="0" borderId="0" xfId="0" applyFont="1"/>
    <xf numFmtId="3" fontId="33" fillId="0" borderId="11" xfId="16" applyNumberFormat="1" applyFont="1" applyBorder="1" applyAlignment="1">
      <alignment horizontal="right" vertical="center"/>
    </xf>
    <xf numFmtId="3" fontId="33" fillId="2" borderId="11" xfId="16" applyNumberFormat="1" applyFont="1" applyFill="1" applyBorder="1" applyAlignment="1">
      <alignment horizontal="right" vertical="center"/>
    </xf>
    <xf numFmtId="3" fontId="5" fillId="0" borderId="65" xfId="0" applyNumberFormat="1" applyFont="1" applyBorder="1"/>
    <xf numFmtId="3" fontId="5" fillId="0" borderId="9" xfId="1" applyNumberFormat="1" applyFont="1" applyFill="1" applyBorder="1"/>
    <xf numFmtId="3" fontId="5" fillId="0" borderId="2" xfId="1" applyNumberFormat="1" applyFont="1" applyFill="1" applyBorder="1"/>
    <xf numFmtId="3" fontId="5" fillId="0" borderId="10" xfId="1" applyNumberFormat="1" applyFont="1" applyFill="1" applyBorder="1"/>
    <xf numFmtId="3" fontId="33" fillId="2" borderId="66" xfId="16" applyNumberFormat="1" applyFont="1" applyFill="1" applyBorder="1" applyAlignment="1">
      <alignment horizontal="right" vertical="center"/>
    </xf>
    <xf numFmtId="3" fontId="5" fillId="2" borderId="65" xfId="0" applyNumberFormat="1" applyFont="1" applyFill="1" applyBorder="1"/>
    <xf numFmtId="3" fontId="5" fillId="2" borderId="9" xfId="1" applyNumberFormat="1" applyFont="1" applyFill="1" applyBorder="1"/>
    <xf numFmtId="3" fontId="5" fillId="2" borderId="2" xfId="1" applyNumberFormat="1" applyFont="1" applyFill="1" applyBorder="1"/>
    <xf numFmtId="3" fontId="5" fillId="2" borderId="10" xfId="1" applyNumberFormat="1" applyFont="1" applyFill="1" applyBorder="1"/>
    <xf numFmtId="3" fontId="5" fillId="2" borderId="78" xfId="1" applyNumberFormat="1" applyFont="1" applyFill="1" applyBorder="1"/>
    <xf numFmtId="3" fontId="5" fillId="2" borderId="66" xfId="1" applyNumberFormat="1" applyFont="1" applyFill="1" applyBorder="1"/>
    <xf numFmtId="3" fontId="5" fillId="2" borderId="71" xfId="1" applyNumberFormat="1" applyFont="1" applyFill="1" applyBorder="1"/>
    <xf numFmtId="3" fontId="33" fillId="0" borderId="100" xfId="14" applyNumberFormat="1" applyFont="1" applyBorder="1" applyAlignment="1">
      <alignment horizontal="right" vertical="center"/>
    </xf>
    <xf numFmtId="3" fontId="33" fillId="0" borderId="99" xfId="16" applyNumberFormat="1" applyFont="1" applyBorder="1" applyAlignment="1">
      <alignment horizontal="right" vertical="center"/>
    </xf>
    <xf numFmtId="3" fontId="33" fillId="2" borderId="99" xfId="16" applyNumberFormat="1" applyFont="1" applyFill="1" applyBorder="1" applyAlignment="1">
      <alignment horizontal="right" vertical="center"/>
    </xf>
    <xf numFmtId="3" fontId="61" fillId="0" borderId="33" xfId="5" applyNumberFormat="1" applyFont="1" applyBorder="1"/>
    <xf numFmtId="3" fontId="33" fillId="2" borderId="38" xfId="1" applyNumberFormat="1" applyFont="1" applyFill="1" applyBorder="1" applyAlignment="1">
      <alignment vertical="center"/>
    </xf>
    <xf numFmtId="3" fontId="31" fillId="5" borderId="38" xfId="6" applyNumberFormat="1" applyFont="1" applyFill="1" applyBorder="1" applyAlignment="1">
      <alignment horizontal="right" vertical="center"/>
    </xf>
    <xf numFmtId="3" fontId="31" fillId="0" borderId="38" xfId="16" applyNumberFormat="1" applyFont="1" applyBorder="1" applyAlignment="1">
      <alignment vertical="center"/>
    </xf>
    <xf numFmtId="3" fontId="57" fillId="2" borderId="21" xfId="16" applyNumberFormat="1" applyFont="1" applyFill="1" applyBorder="1" applyAlignment="1">
      <alignment horizontal="right" vertical="center"/>
    </xf>
    <xf numFmtId="3" fontId="57" fillId="2" borderId="0" xfId="1" applyNumberFormat="1" applyFont="1" applyFill="1" applyBorder="1" applyAlignment="1">
      <alignment horizontal="right" vertical="center"/>
    </xf>
    <xf numFmtId="3" fontId="33" fillId="0" borderId="0" xfId="1" applyNumberFormat="1" applyFont="1" applyFill="1" applyBorder="1" applyAlignment="1">
      <alignment vertical="center"/>
    </xf>
    <xf numFmtId="3" fontId="33" fillId="0" borderId="0" xfId="1" applyNumberFormat="1" applyFont="1" applyBorder="1" applyAlignment="1">
      <alignment vertical="center"/>
    </xf>
    <xf numFmtId="3" fontId="33" fillId="2" borderId="0" xfId="1" applyNumberFormat="1" applyFont="1" applyFill="1" applyBorder="1" applyAlignment="1">
      <alignment vertical="center"/>
    </xf>
    <xf numFmtId="3" fontId="58" fillId="2" borderId="21" xfId="16" applyNumberFormat="1" applyFont="1" applyFill="1" applyBorder="1" applyAlignment="1">
      <alignment horizontal="right" vertical="center"/>
    </xf>
    <xf numFmtId="3" fontId="58" fillId="2" borderId="0" xfId="1" applyNumberFormat="1" applyFont="1" applyFill="1" applyBorder="1" applyAlignment="1">
      <alignment horizontal="right" vertical="center"/>
    </xf>
    <xf numFmtId="3" fontId="33" fillId="2" borderId="0" xfId="1" applyNumberFormat="1" applyFont="1" applyFill="1" applyBorder="1" applyAlignment="1">
      <alignment horizontal="right" vertical="center"/>
    </xf>
    <xf numFmtId="3" fontId="31" fillId="2" borderId="21" xfId="16" applyNumberFormat="1" applyFont="1" applyFill="1" applyBorder="1" applyAlignment="1">
      <alignment horizontal="right" vertical="center"/>
    </xf>
    <xf numFmtId="3" fontId="31" fillId="2" borderId="0" xfId="1" applyNumberFormat="1" applyFont="1" applyFill="1" applyBorder="1" applyAlignment="1">
      <alignment horizontal="right" vertical="center"/>
    </xf>
    <xf numFmtId="3" fontId="6" fillId="0" borderId="8" xfId="16" applyNumberFormat="1" applyFont="1" applyBorder="1"/>
    <xf numFmtId="3" fontId="6" fillId="0" borderId="66" xfId="16" applyNumberFormat="1" applyFont="1" applyBorder="1"/>
    <xf numFmtId="3" fontId="6" fillId="2" borderId="8" xfId="16" applyNumberFormat="1" applyFont="1" applyFill="1" applyBorder="1"/>
    <xf numFmtId="3" fontId="6" fillId="2" borderId="66" xfId="16" applyNumberFormat="1" applyFont="1" applyFill="1" applyBorder="1"/>
    <xf numFmtId="3" fontId="6" fillId="2" borderId="8" xfId="0" applyNumberFormat="1" applyFont="1" applyFill="1" applyBorder="1"/>
    <xf numFmtId="3" fontId="6" fillId="2" borderId="66" xfId="0" applyNumberFormat="1" applyFont="1" applyFill="1" applyBorder="1"/>
    <xf numFmtId="3" fontId="6" fillId="0" borderId="8" xfId="0" applyNumberFormat="1" applyFont="1" applyBorder="1"/>
    <xf numFmtId="3" fontId="6" fillId="0" borderId="66" xfId="0" applyNumberFormat="1" applyFont="1" applyBorder="1"/>
    <xf numFmtId="3" fontId="23" fillId="0" borderId="8" xfId="0" applyNumberFormat="1" applyFont="1" applyBorder="1"/>
    <xf numFmtId="3" fontId="23" fillId="0" borderId="66" xfId="0" applyNumberFormat="1" applyFont="1" applyBorder="1"/>
    <xf numFmtId="0" fontId="34" fillId="0" borderId="107" xfId="16" applyFont="1" applyBorder="1" applyAlignment="1">
      <alignment horizontal="center" vertical="center"/>
    </xf>
    <xf numFmtId="0" fontId="30" fillId="0" borderId="108" xfId="16" applyFont="1" applyBorder="1" applyAlignment="1">
      <alignment vertical="center"/>
    </xf>
    <xf numFmtId="3" fontId="30" fillId="0" borderId="78" xfId="0" applyNumberFormat="1" applyFont="1" applyBorder="1"/>
    <xf numFmtId="3" fontId="30" fillId="2" borderId="78" xfId="0" applyNumberFormat="1" applyFont="1" applyFill="1" applyBorder="1"/>
    <xf numFmtId="3" fontId="62" fillId="0" borderId="78" xfId="5" applyNumberFormat="1" applyFont="1" applyBorder="1"/>
    <xf numFmtId="3" fontId="30" fillId="0" borderId="78" xfId="16" applyNumberFormat="1" applyFont="1" applyBorder="1" applyAlignment="1">
      <alignment vertical="center"/>
    </xf>
    <xf numFmtId="0" fontId="33" fillId="4" borderId="109" xfId="16" applyFont="1" applyFill="1" applyBorder="1" applyAlignment="1">
      <alignment horizontal="right" vertical="center"/>
    </xf>
    <xf numFmtId="3" fontId="33" fillId="0" borderId="33" xfId="14" applyNumberFormat="1" applyFont="1" applyBorder="1" applyAlignment="1">
      <alignment horizontal="right" vertical="center"/>
    </xf>
    <xf numFmtId="3" fontId="33" fillId="2" borderId="78" xfId="16" applyNumberFormat="1" applyFont="1" applyFill="1" applyBorder="1" applyAlignment="1">
      <alignment vertical="center"/>
    </xf>
    <xf numFmtId="3" fontId="31" fillId="0" borderId="78" xfId="16" applyNumberFormat="1" applyFont="1" applyBorder="1" applyAlignment="1">
      <alignment vertical="center"/>
    </xf>
    <xf numFmtId="0" fontId="13" fillId="0" borderId="0" xfId="16" applyFont="1" applyAlignment="1">
      <alignment horizontal="left" vertical="center"/>
    </xf>
    <xf numFmtId="166" fontId="33" fillId="0" borderId="0" xfId="0" applyNumberFormat="1" applyFont="1"/>
    <xf numFmtId="38" fontId="20" fillId="0" borderId="0" xfId="1" applyNumberFormat="1" applyFont="1" applyAlignment="1">
      <alignment vertical="center"/>
    </xf>
    <xf numFmtId="3" fontId="30" fillId="0" borderId="110" xfId="16" applyNumberFormat="1" applyFont="1" applyBorder="1" applyAlignment="1">
      <alignment horizontal="right" vertical="center"/>
    </xf>
    <xf numFmtId="3" fontId="30" fillId="0" borderId="99" xfId="16" applyNumberFormat="1" applyFont="1" applyBorder="1" applyAlignment="1">
      <alignment horizontal="right" vertical="center"/>
    </xf>
    <xf numFmtId="0" fontId="24" fillId="2" borderId="72" xfId="0" applyFont="1" applyFill="1" applyBorder="1"/>
    <xf numFmtId="0" fontId="24" fillId="2" borderId="68" xfId="0" applyFont="1" applyFill="1" applyBorder="1"/>
    <xf numFmtId="3" fontId="33" fillId="0" borderId="12" xfId="0" applyNumberFormat="1" applyFont="1" applyBorder="1"/>
    <xf numFmtId="3" fontId="33" fillId="0" borderId="78" xfId="0" applyNumberFormat="1" applyFont="1" applyBorder="1"/>
    <xf numFmtId="3" fontId="33" fillId="2" borderId="12" xfId="0" applyNumberFormat="1" applyFont="1" applyFill="1" applyBorder="1"/>
    <xf numFmtId="3" fontId="33" fillId="2" borderId="78" xfId="0" applyNumberFormat="1" applyFont="1" applyFill="1" applyBorder="1"/>
    <xf numFmtId="3" fontId="61" fillId="0" borderId="12" xfId="5" applyNumberFormat="1" applyFont="1" applyBorder="1"/>
    <xf numFmtId="3" fontId="61" fillId="0" borderId="78" xfId="5" applyNumberFormat="1" applyFont="1" applyBorder="1"/>
    <xf numFmtId="3" fontId="33" fillId="0" borderId="12" xfId="16" applyNumberFormat="1" applyFont="1" applyBorder="1" applyAlignment="1">
      <alignment vertical="center"/>
    </xf>
    <xf numFmtId="3" fontId="33" fillId="0" borderId="78" xfId="16" applyNumberFormat="1" applyFont="1" applyBorder="1" applyAlignment="1">
      <alignment vertical="center"/>
    </xf>
    <xf numFmtId="3" fontId="33" fillId="0" borderId="11" xfId="14" applyNumberFormat="1" applyFont="1" applyBorder="1" applyAlignment="1">
      <alignment horizontal="right" vertical="center"/>
    </xf>
    <xf numFmtId="3" fontId="64" fillId="0" borderId="0" xfId="1" applyNumberFormat="1" applyFont="1"/>
    <xf numFmtId="167" fontId="64" fillId="0" borderId="0" xfId="1" applyNumberFormat="1" applyFont="1"/>
    <xf numFmtId="38" fontId="64" fillId="0" borderId="0" xfId="0" applyNumberFormat="1" applyFont="1"/>
    <xf numFmtId="40" fontId="64" fillId="0" borderId="0" xfId="1" applyFont="1"/>
    <xf numFmtId="0" fontId="25" fillId="0" borderId="0" xfId="0" applyFont="1" applyAlignment="1">
      <alignment horizontal="center"/>
    </xf>
    <xf numFmtId="3" fontId="8" fillId="2" borderId="111" xfId="16" applyNumberFormat="1" applyFont="1" applyFill="1" applyBorder="1" applyAlignment="1">
      <alignment horizontal="right" vertical="center"/>
    </xf>
    <xf numFmtId="3" fontId="20" fillId="0" borderId="111" xfId="16" applyNumberFormat="1" applyFont="1" applyBorder="1" applyAlignment="1">
      <alignment horizontal="right" vertical="center"/>
    </xf>
    <xf numFmtId="3" fontId="8" fillId="2" borderId="26" xfId="16" applyNumberFormat="1" applyFont="1" applyFill="1" applyBorder="1" applyAlignment="1">
      <alignment horizontal="right" vertical="center"/>
    </xf>
    <xf numFmtId="3" fontId="20" fillId="0" borderId="26" xfId="16" applyNumberFormat="1" applyFont="1" applyBorder="1" applyAlignment="1">
      <alignment horizontal="right" vertical="center"/>
    </xf>
    <xf numFmtId="0" fontId="25" fillId="0" borderId="0" xfId="0" applyFont="1" applyAlignment="1">
      <alignment horizontal="centerContinuous" vertical="center"/>
    </xf>
    <xf numFmtId="0" fontId="25" fillId="0" borderId="0" xfId="0" applyFont="1" applyAlignment="1">
      <alignment horizontal="left" vertical="center"/>
    </xf>
    <xf numFmtId="38" fontId="31" fillId="0" borderId="33" xfId="1" applyNumberFormat="1" applyFont="1" applyBorder="1" applyAlignment="1">
      <alignment vertical="center"/>
    </xf>
    <xf numFmtId="0" fontId="33" fillId="2" borderId="65" xfId="16" applyFont="1" applyFill="1" applyBorder="1" applyAlignment="1">
      <alignment horizontal="center" vertical="center"/>
    </xf>
    <xf numFmtId="3" fontId="33" fillId="2" borderId="66" xfId="16" applyNumberFormat="1" applyFont="1" applyFill="1" applyBorder="1" applyAlignment="1">
      <alignment horizontal="center" vertical="center"/>
    </xf>
    <xf numFmtId="0" fontId="65" fillId="0" borderId="65" xfId="17" applyFont="1" applyBorder="1"/>
    <xf numFmtId="3" fontId="65" fillId="0" borderId="66" xfId="17" applyNumberFormat="1" applyFont="1" applyBorder="1"/>
    <xf numFmtId="0" fontId="66" fillId="0" borderId="68" xfId="17" applyFont="1" applyBorder="1"/>
    <xf numFmtId="3" fontId="66" fillId="0" borderId="69" xfId="17" applyNumberFormat="1" applyFont="1" applyBorder="1"/>
    <xf numFmtId="14" fontId="36" fillId="0" borderId="0" xfId="16" applyNumberFormat="1" applyFont="1" applyAlignment="1">
      <alignment horizontal="left" vertical="center"/>
    </xf>
    <xf numFmtId="0" fontId="5" fillId="0" borderId="85" xfId="0" applyFont="1" applyBorder="1" applyAlignment="1">
      <alignment horizontal="center"/>
    </xf>
    <xf numFmtId="0" fontId="5" fillId="0" borderId="86" xfId="0" applyFont="1" applyBorder="1" applyAlignment="1">
      <alignment horizontal="center"/>
    </xf>
    <xf numFmtId="0" fontId="5" fillId="0" borderId="87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28" fillId="0" borderId="0" xfId="16" applyFont="1" applyAlignment="1">
      <alignment horizontal="left" vertical="center"/>
    </xf>
    <xf numFmtId="0" fontId="45" fillId="0" borderId="88" xfId="16" applyFont="1" applyBorder="1" applyAlignment="1">
      <alignment horizontal="center" vertical="center" wrapText="1"/>
    </xf>
    <xf numFmtId="0" fontId="45" fillId="0" borderId="89" xfId="16" applyFont="1" applyBorder="1" applyAlignment="1">
      <alignment horizontal="center" vertical="center" wrapText="1"/>
    </xf>
    <xf numFmtId="0" fontId="45" fillId="0" borderId="90" xfId="16" applyFont="1" applyBorder="1" applyAlignment="1">
      <alignment horizontal="center" vertical="center" wrapText="1"/>
    </xf>
    <xf numFmtId="0" fontId="45" fillId="0" borderId="91" xfId="16" applyFont="1" applyBorder="1" applyAlignment="1">
      <alignment horizontal="center" vertical="center" wrapText="1"/>
    </xf>
    <xf numFmtId="0" fontId="45" fillId="0" borderId="92" xfId="16" applyFont="1" applyBorder="1" applyAlignment="1">
      <alignment horizontal="center" vertical="center" wrapText="1"/>
    </xf>
    <xf numFmtId="0" fontId="45" fillId="0" borderId="13" xfId="16" applyFont="1" applyBorder="1" applyAlignment="1">
      <alignment horizontal="center" vertical="center" wrapText="1"/>
    </xf>
    <xf numFmtId="0" fontId="33" fillId="2" borderId="93" xfId="16" applyFont="1" applyFill="1" applyBorder="1" applyAlignment="1">
      <alignment horizontal="center" vertical="center" wrapText="1"/>
    </xf>
    <xf numFmtId="0" fontId="33" fillId="2" borderId="94" xfId="16" applyFont="1" applyFill="1" applyBorder="1" applyAlignment="1">
      <alignment horizontal="center" vertical="center" wrapText="1"/>
    </xf>
    <xf numFmtId="0" fontId="33" fillId="0" borderId="93" xfId="16" applyFont="1" applyBorder="1" applyAlignment="1">
      <alignment horizontal="center" vertical="center"/>
    </xf>
    <xf numFmtId="0" fontId="33" fillId="0" borderId="95" xfId="16" applyFont="1" applyBorder="1" applyAlignment="1">
      <alignment horizontal="center" vertical="center"/>
    </xf>
    <xf numFmtId="0" fontId="33" fillId="0" borderId="96" xfId="16" applyFont="1" applyBorder="1" applyAlignment="1">
      <alignment horizontal="center" vertical="center"/>
    </xf>
    <xf numFmtId="0" fontId="33" fillId="0" borderId="98" xfId="16" applyFont="1" applyBorder="1" applyAlignment="1">
      <alignment horizontal="center" vertical="center"/>
    </xf>
    <xf numFmtId="0" fontId="31" fillId="0" borderId="97" xfId="16" applyFont="1" applyBorder="1" applyAlignment="1">
      <alignment horizontal="center" vertical="center"/>
    </xf>
    <xf numFmtId="0" fontId="31" fillId="0" borderId="98" xfId="16" applyFont="1" applyBorder="1" applyAlignment="1">
      <alignment horizontal="center" vertical="center"/>
    </xf>
    <xf numFmtId="0" fontId="34" fillId="0" borderId="0" xfId="16" applyFont="1" applyAlignment="1">
      <alignment horizontal="center" vertical="center"/>
    </xf>
    <xf numFmtId="0" fontId="37" fillId="0" borderId="0" xfId="16" applyFont="1" applyAlignment="1">
      <alignment horizontal="center" vertical="center"/>
    </xf>
    <xf numFmtId="166" fontId="33" fillId="0" borderId="0" xfId="0" applyNumberFormat="1" applyFont="1" applyAlignment="1">
      <alignment horizontal="left"/>
    </xf>
    <xf numFmtId="0" fontId="33" fillId="0" borderId="94" xfId="16" applyFont="1" applyBorder="1" applyAlignment="1">
      <alignment horizontal="center" vertical="center"/>
    </xf>
    <xf numFmtId="0" fontId="33" fillId="0" borderId="93" xfId="16" applyFont="1" applyBorder="1" applyAlignment="1">
      <alignment horizontal="center" vertical="center" wrapText="1"/>
    </xf>
    <xf numFmtId="0" fontId="33" fillId="0" borderId="94" xfId="16" applyFont="1" applyBorder="1" applyAlignment="1">
      <alignment horizontal="center" vertical="center" wrapText="1"/>
    </xf>
    <xf numFmtId="0" fontId="19" fillId="0" borderId="0" xfId="16" applyFont="1" applyAlignment="1">
      <alignment horizontal="center" vertical="center"/>
    </xf>
    <xf numFmtId="0" fontId="17" fillId="0" borderId="0" xfId="16" applyFont="1" applyAlignment="1">
      <alignment horizontal="center" vertical="center"/>
    </xf>
    <xf numFmtId="0" fontId="13" fillId="0" borderId="0" xfId="16" applyFont="1" applyAlignment="1">
      <alignment horizontal="left" vertical="center"/>
    </xf>
    <xf numFmtId="0" fontId="17" fillId="0" borderId="88" xfId="16" applyFont="1" applyBorder="1" applyAlignment="1">
      <alignment horizontal="center" vertical="center" wrapText="1"/>
    </xf>
    <xf numFmtId="0" fontId="17" fillId="0" borderId="90" xfId="16" applyFont="1" applyBorder="1" applyAlignment="1">
      <alignment horizontal="center" vertical="center" wrapText="1"/>
    </xf>
    <xf numFmtId="0" fontId="17" fillId="0" borderId="91" xfId="16" applyFont="1" applyBorder="1" applyAlignment="1">
      <alignment horizontal="center" vertical="center" wrapText="1"/>
    </xf>
    <xf numFmtId="0" fontId="17" fillId="0" borderId="13" xfId="16" applyFont="1" applyBorder="1" applyAlignment="1">
      <alignment horizontal="center" vertical="center" wrapText="1"/>
    </xf>
    <xf numFmtId="0" fontId="17" fillId="0" borderId="93" xfId="16" applyFont="1" applyBorder="1" applyAlignment="1">
      <alignment horizontal="center" vertical="center" wrapText="1"/>
    </xf>
    <xf numFmtId="0" fontId="17" fillId="0" borderId="94" xfId="16" applyFont="1" applyBorder="1" applyAlignment="1">
      <alignment horizontal="center" vertical="center" wrapText="1"/>
    </xf>
    <xf numFmtId="0" fontId="17" fillId="0" borderId="93" xfId="16" applyFont="1" applyBorder="1" applyAlignment="1">
      <alignment horizontal="center" vertical="center"/>
    </xf>
    <xf numFmtId="0" fontId="17" fillId="0" borderId="98" xfId="16" applyFont="1" applyBorder="1" applyAlignment="1">
      <alignment horizontal="center" vertical="center"/>
    </xf>
    <xf numFmtId="0" fontId="17" fillId="0" borderId="96" xfId="16" applyFont="1" applyBorder="1" applyAlignment="1">
      <alignment horizontal="center" vertical="center"/>
    </xf>
    <xf numFmtId="0" fontId="17" fillId="0" borderId="94" xfId="16" applyFont="1" applyBorder="1" applyAlignment="1">
      <alignment horizontal="center" vertical="center"/>
    </xf>
    <xf numFmtId="0" fontId="19" fillId="0" borderId="97" xfId="16" applyFont="1" applyBorder="1" applyAlignment="1">
      <alignment horizontal="center" vertical="center"/>
    </xf>
    <xf numFmtId="0" fontId="19" fillId="0" borderId="98" xfId="16" applyFont="1" applyBorder="1" applyAlignment="1">
      <alignment horizontal="center" vertical="center"/>
    </xf>
    <xf numFmtId="0" fontId="5" fillId="0" borderId="79" xfId="0" applyFont="1" applyBorder="1" applyAlignment="1">
      <alignment horizontal="center"/>
    </xf>
    <xf numFmtId="38" fontId="5" fillId="0" borderId="10" xfId="1" applyNumberFormat="1" applyFont="1" applyBorder="1"/>
    <xf numFmtId="38" fontId="5" fillId="2" borderId="10" xfId="1" applyNumberFormat="1" applyFont="1" applyFill="1" applyBorder="1"/>
    <xf numFmtId="38" fontId="5" fillId="2" borderId="74" xfId="1" applyNumberFormat="1" applyFont="1" applyFill="1" applyBorder="1"/>
    <xf numFmtId="3" fontId="6" fillId="0" borderId="65" xfId="16" applyNumberFormat="1" applyFont="1" applyBorder="1" applyAlignment="1">
      <alignment horizontal="right" vertical="center"/>
    </xf>
    <xf numFmtId="3" fontId="6" fillId="0" borderId="66" xfId="16" applyNumberFormat="1" applyFont="1" applyBorder="1" applyAlignment="1">
      <alignment horizontal="right" vertical="center"/>
    </xf>
    <xf numFmtId="3" fontId="6" fillId="2" borderId="66" xfId="1" applyNumberFormat="1" applyFont="1" applyFill="1" applyBorder="1" applyAlignment="1">
      <alignment horizontal="right" vertical="center"/>
    </xf>
    <xf numFmtId="3" fontId="6" fillId="2" borderId="66" xfId="16" applyNumberFormat="1" applyFont="1" applyFill="1" applyBorder="1" applyAlignment="1">
      <alignment horizontal="right" vertical="center"/>
    </xf>
    <xf numFmtId="0" fontId="5" fillId="2" borderId="74" xfId="0" applyFont="1" applyFill="1" applyBorder="1"/>
    <xf numFmtId="38" fontId="5" fillId="0" borderId="2" xfId="1" applyNumberFormat="1" applyFont="1" applyBorder="1"/>
    <xf numFmtId="38" fontId="5" fillId="2" borderId="2" xfId="1" applyNumberFormat="1" applyFont="1" applyFill="1" applyBorder="1"/>
    <xf numFmtId="38" fontId="5" fillId="2" borderId="66" xfId="1" applyNumberFormat="1" applyFont="1" applyFill="1" applyBorder="1"/>
    <xf numFmtId="0" fontId="5" fillId="2" borderId="0" xfId="0" applyFont="1" applyFill="1" applyBorder="1"/>
    <xf numFmtId="0" fontId="5" fillId="2" borderId="67" xfId="0" applyFont="1" applyFill="1" applyBorder="1"/>
    <xf numFmtId="38" fontId="5" fillId="0" borderId="67" xfId="1" applyNumberFormat="1" applyFont="1" applyBorder="1"/>
    <xf numFmtId="38" fontId="5" fillId="2" borderId="67" xfId="1" applyNumberFormat="1" applyFont="1" applyFill="1" applyBorder="1"/>
    <xf numFmtId="38" fontId="5" fillId="2" borderId="65" xfId="1" applyNumberFormat="1" applyFont="1" applyFill="1" applyBorder="1"/>
    <xf numFmtId="38" fontId="5" fillId="0" borderId="67" xfId="1" applyNumberFormat="1" applyFont="1" applyFill="1" applyBorder="1"/>
    <xf numFmtId="38" fontId="5" fillId="0" borderId="2" xfId="1" applyNumberFormat="1" applyFont="1" applyFill="1" applyBorder="1"/>
    <xf numFmtId="0" fontId="24" fillId="2" borderId="112" xfId="0" applyFont="1" applyFill="1" applyBorder="1"/>
  </cellXfs>
  <cellStyles count="19">
    <cellStyle name="Comma" xfId="1" builtinId="3"/>
    <cellStyle name="Comma 2" xfId="2" xr:uid="{00000000-0005-0000-0000-000001000000}"/>
    <cellStyle name="Comma 2 2" xfId="3" xr:uid="{00000000-0005-0000-0000-000002000000}"/>
    <cellStyle name="Comma 3" xfId="4" xr:uid="{00000000-0005-0000-0000-000003000000}"/>
    <cellStyle name="Comma 4" xfId="5" xr:uid="{00000000-0005-0000-0000-000004000000}"/>
    <cellStyle name="Comma 5" xfId="18" xr:uid="{00000000-0005-0000-0000-000005000000}"/>
    <cellStyle name="Currency" xfId="6" builtinId="4"/>
    <cellStyle name="Currency 2" xfId="7" xr:uid="{00000000-0005-0000-0000-000007000000}"/>
    <cellStyle name="Currency 2 2" xfId="8" xr:uid="{00000000-0005-0000-0000-000008000000}"/>
    <cellStyle name="Currency 3" xfId="9" xr:uid="{00000000-0005-0000-0000-000009000000}"/>
    <cellStyle name="Currency_Building Permits Summary CY 1996 - 2005" xfId="10" xr:uid="{00000000-0005-0000-0000-00000A000000}"/>
    <cellStyle name="Normal" xfId="0" builtinId="0"/>
    <cellStyle name="Normal 2" xfId="11" xr:uid="{00000000-0005-0000-0000-00000C000000}"/>
    <cellStyle name="Normal 2 2" xfId="12" xr:uid="{00000000-0005-0000-0000-00000D000000}"/>
    <cellStyle name="Normal 3" xfId="13" xr:uid="{00000000-0005-0000-0000-00000E000000}"/>
    <cellStyle name="Normal 4" xfId="14" xr:uid="{00000000-0005-0000-0000-00000F000000}"/>
    <cellStyle name="Normal 5" xfId="17" xr:uid="{00000000-0005-0000-0000-000010000000}"/>
    <cellStyle name="Normal_Building Permits Summary CY 1996 - 2005" xfId="15" xr:uid="{00000000-0005-0000-0000-000011000000}"/>
    <cellStyle name="Normal_table-22" xfId="16" xr:uid="{00000000-0005-0000-0000-000012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E59"/>
  <sheetViews>
    <sheetView tabSelected="1" zoomScale="80" zoomScaleNormal="80" zoomScaleSheetLayoutView="50" workbookViewId="0">
      <pane ySplit="11" topLeftCell="A12" activePane="bottomLeft" state="frozen"/>
      <selection pane="bottomLeft"/>
    </sheetView>
  </sheetViews>
  <sheetFormatPr defaultColWidth="9.109375" defaultRowHeight="15.6"/>
  <cols>
    <col min="1" max="1" width="34.6640625" style="4" customWidth="1"/>
    <col min="2" max="2" width="7.44140625" style="4" customWidth="1"/>
    <col min="3" max="3" width="10.33203125" style="4" customWidth="1"/>
    <col min="4" max="4" width="13.88671875" style="4" customWidth="1"/>
    <col min="5" max="5" width="10.33203125" style="4" customWidth="1"/>
    <col min="6" max="6" width="14.33203125" style="4" customWidth="1"/>
    <col min="7" max="7" width="10.109375" style="4" customWidth="1"/>
    <col min="8" max="8" width="14" style="4" customWidth="1"/>
    <col min="9" max="9" width="10.109375" style="4" customWidth="1"/>
    <col min="10" max="10" width="13.6640625" style="4" customWidth="1"/>
    <col min="11" max="11" width="11.6640625" style="4" customWidth="1"/>
    <col min="12" max="12" width="17.6640625" style="4" customWidth="1"/>
    <col min="13" max="13" width="12.33203125" style="4" customWidth="1"/>
    <col min="14" max="14" width="17.6640625" style="4" customWidth="1"/>
    <col min="15" max="15" width="12.44140625" style="4" customWidth="1"/>
    <col min="16" max="16" width="17.88671875" style="4" customWidth="1"/>
    <col min="17" max="17" width="10.109375" style="4" customWidth="1"/>
    <col min="18" max="18" width="13" style="4" customWidth="1"/>
    <col min="19" max="19" width="9.6640625" style="4" bestFit="1" customWidth="1"/>
    <col min="20" max="20" width="14.109375" style="4" customWidth="1"/>
    <col min="21" max="21" width="10.5546875" style="4" customWidth="1"/>
    <col min="22" max="22" width="13.5546875" style="4" customWidth="1"/>
    <col min="23" max="23" width="12.33203125" style="4" customWidth="1"/>
    <col min="24" max="24" width="13.88671875" style="4" customWidth="1"/>
    <col min="25" max="25" width="10.6640625" style="4" customWidth="1"/>
    <col min="26" max="26" width="15.6640625" style="4" customWidth="1"/>
    <col min="27" max="27" width="12" style="4" customWidth="1"/>
    <col min="28" max="28" width="15.109375" style="4" bestFit="1" customWidth="1"/>
    <col min="29" max="29" width="12" style="4" customWidth="1"/>
    <col min="30" max="30" width="15.109375" style="4" bestFit="1" customWidth="1"/>
    <col min="31" max="31" width="12.109375" style="4" customWidth="1"/>
    <col min="32" max="32" width="13.6640625" style="4" bestFit="1" customWidth="1"/>
    <col min="33" max="33" width="12" style="4" customWidth="1"/>
    <col min="34" max="34" width="13.44140625" style="4" customWidth="1"/>
    <col min="35" max="35" width="12" style="4" customWidth="1"/>
    <col min="36" max="36" width="13.6640625" style="4" bestFit="1" customWidth="1"/>
    <col min="37" max="37" width="10" style="4" customWidth="1"/>
    <col min="38" max="38" width="13.6640625" style="4" bestFit="1" customWidth="1"/>
    <col min="39" max="39" width="9.44140625" style="4" customWidth="1"/>
    <col min="40" max="40" width="13.6640625" style="4" bestFit="1" customWidth="1"/>
    <col min="41" max="41" width="10.44140625" style="4" customWidth="1"/>
    <col min="42" max="42" width="13.6640625" style="4" bestFit="1" customWidth="1"/>
    <col min="43" max="43" width="9.109375" style="4"/>
    <col min="44" max="44" width="10.44140625" style="4" bestFit="1" customWidth="1"/>
    <col min="45" max="45" width="9.109375" style="4"/>
    <col min="46" max="46" width="12.109375" style="4" bestFit="1" customWidth="1"/>
    <col min="47" max="47" width="9.109375" style="4"/>
    <col min="48" max="48" width="10.44140625" style="4" bestFit="1" customWidth="1"/>
    <col min="49" max="49" width="9.109375" style="4"/>
    <col min="50" max="50" width="10.44140625" style="4" bestFit="1" customWidth="1"/>
    <col min="51" max="53" width="9.109375" style="4"/>
    <col min="54" max="54" width="10.44140625" style="4" bestFit="1" customWidth="1"/>
    <col min="55" max="55" width="9.109375" style="4"/>
    <col min="56" max="56" width="10.44140625" style="4" bestFit="1" customWidth="1"/>
    <col min="57" max="16384" width="9.109375" style="4"/>
  </cols>
  <sheetData>
    <row r="1" spans="1:56" s="94" customFormat="1" ht="22.8">
      <c r="A1" s="525" t="s">
        <v>138</v>
      </c>
      <c r="B1" s="525"/>
      <c r="C1" s="525"/>
      <c r="D1" s="525"/>
      <c r="E1" s="525"/>
      <c r="F1" s="525"/>
      <c r="G1" s="525"/>
      <c r="H1" s="525"/>
      <c r="I1" s="525"/>
      <c r="J1" s="525"/>
      <c r="K1" s="525"/>
      <c r="L1" s="525"/>
      <c r="M1" s="525"/>
      <c r="N1" s="525"/>
      <c r="O1" s="525"/>
      <c r="P1" s="525"/>
      <c r="Q1" s="525"/>
      <c r="R1" s="525"/>
      <c r="S1" s="525"/>
      <c r="T1" s="525"/>
      <c r="U1" s="525"/>
      <c r="V1" s="525"/>
      <c r="W1" s="525"/>
      <c r="X1" s="525"/>
      <c r="Y1" s="525"/>
      <c r="Z1" s="525"/>
      <c r="AA1" s="525"/>
      <c r="AB1" s="525"/>
      <c r="AC1" s="525"/>
      <c r="AD1" s="525"/>
      <c r="AE1" s="525"/>
      <c r="AF1" s="525"/>
      <c r="AG1" s="525"/>
      <c r="AH1" s="525"/>
      <c r="AI1" s="525"/>
      <c r="AJ1" s="525"/>
      <c r="AK1" s="525"/>
      <c r="AL1" s="525"/>
      <c r="AM1" s="525"/>
      <c r="AN1" s="525"/>
      <c r="AO1" s="525"/>
      <c r="AP1" s="525"/>
      <c r="AQ1" s="525"/>
      <c r="AR1" s="525"/>
      <c r="AS1" s="525"/>
      <c r="AT1" s="525"/>
      <c r="AU1" s="525"/>
      <c r="AV1" s="525"/>
      <c r="AW1" s="525"/>
      <c r="AX1" s="525"/>
      <c r="AY1" s="525"/>
      <c r="AZ1" s="525"/>
      <c r="BA1" s="525"/>
      <c r="BB1" s="525"/>
      <c r="BC1" s="525"/>
      <c r="BD1" s="525"/>
    </row>
    <row r="2" spans="1:56" s="94" customFormat="1" ht="22.8">
      <c r="A2" s="531" t="s">
        <v>49</v>
      </c>
      <c r="B2" s="530"/>
      <c r="C2" s="530"/>
      <c r="D2" s="530"/>
      <c r="E2" s="530"/>
      <c r="F2" s="530"/>
      <c r="G2" s="530"/>
      <c r="H2" s="530"/>
      <c r="I2" s="530"/>
      <c r="J2" s="530"/>
      <c r="K2" s="530"/>
      <c r="L2" s="530"/>
      <c r="M2" s="530"/>
      <c r="N2" s="530"/>
      <c r="O2" s="530"/>
      <c r="P2" s="530"/>
      <c r="Q2" s="530"/>
      <c r="R2" s="530"/>
      <c r="S2" s="530"/>
      <c r="T2" s="530"/>
      <c r="U2" s="530"/>
      <c r="V2" s="530"/>
      <c r="W2" s="530"/>
      <c r="X2" s="530"/>
      <c r="Y2" s="530"/>
      <c r="Z2" s="530"/>
      <c r="AA2" s="530"/>
      <c r="AB2" s="530"/>
      <c r="AC2" s="530"/>
      <c r="AD2" s="530"/>
      <c r="AE2" s="530"/>
      <c r="AF2" s="530"/>
      <c r="AG2" s="530"/>
      <c r="AH2" s="530"/>
      <c r="AI2" s="530"/>
      <c r="AJ2" s="530"/>
      <c r="AK2" s="530"/>
      <c r="AL2" s="530"/>
      <c r="AM2" s="530"/>
      <c r="AN2" s="530"/>
      <c r="AO2" s="530"/>
      <c r="AP2" s="530"/>
      <c r="AQ2" s="530"/>
      <c r="AR2" s="530"/>
      <c r="AS2" s="530"/>
      <c r="AT2" s="530"/>
      <c r="AU2" s="530"/>
      <c r="AV2" s="530"/>
      <c r="AW2" s="530"/>
      <c r="AX2" s="530"/>
      <c r="AY2" s="530"/>
      <c r="AZ2" s="530"/>
      <c r="BA2" s="530"/>
      <c r="BB2" s="530"/>
      <c r="BC2" s="530"/>
      <c r="BD2" s="530"/>
    </row>
    <row r="3" spans="1:56" s="94" customFormat="1" ht="24.75" customHeight="1">
      <c r="A3" s="531" t="s">
        <v>38</v>
      </c>
      <c r="B3" s="530"/>
      <c r="C3" s="530"/>
      <c r="D3" s="530"/>
      <c r="E3" s="530"/>
      <c r="F3" s="530"/>
      <c r="G3" s="530"/>
      <c r="H3" s="530"/>
      <c r="I3" s="530"/>
      <c r="J3" s="530"/>
      <c r="K3" s="530"/>
      <c r="L3" s="530"/>
      <c r="M3" s="530"/>
      <c r="N3" s="530"/>
      <c r="O3" s="530"/>
      <c r="P3" s="530"/>
      <c r="Q3" s="530"/>
      <c r="R3" s="530"/>
      <c r="S3" s="530"/>
      <c r="T3" s="530"/>
      <c r="U3" s="530"/>
      <c r="V3" s="530"/>
      <c r="W3" s="530"/>
      <c r="X3" s="530"/>
      <c r="Y3" s="530"/>
      <c r="Z3" s="530"/>
      <c r="AA3" s="530"/>
      <c r="AB3" s="530"/>
      <c r="AC3" s="530"/>
      <c r="AD3" s="530"/>
      <c r="AE3" s="530"/>
      <c r="AF3" s="530"/>
      <c r="AG3" s="530"/>
      <c r="AH3" s="530"/>
      <c r="AI3" s="530"/>
      <c r="AJ3" s="530"/>
      <c r="AK3" s="530"/>
      <c r="AL3" s="530"/>
      <c r="AM3" s="530"/>
      <c r="AN3" s="530"/>
      <c r="AO3" s="530"/>
      <c r="AP3" s="530"/>
      <c r="AQ3" s="530"/>
      <c r="AR3" s="530"/>
      <c r="AS3" s="530"/>
      <c r="AT3" s="530"/>
      <c r="AU3" s="530"/>
      <c r="AV3" s="530"/>
      <c r="AW3" s="530"/>
      <c r="AX3" s="530"/>
      <c r="AY3" s="530"/>
      <c r="AZ3" s="530"/>
      <c r="BA3" s="530"/>
      <c r="BB3" s="530"/>
      <c r="BC3" s="530"/>
      <c r="BD3" s="530"/>
    </row>
    <row r="4" spans="1:56" s="94" customFormat="1" ht="24.75" customHeight="1">
      <c r="A4" s="95" t="s">
        <v>20</v>
      </c>
      <c r="B4" s="95"/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95"/>
      <c r="T4" s="95"/>
      <c r="U4" s="95"/>
      <c r="V4" s="95"/>
      <c r="W4" s="95"/>
      <c r="X4" s="95"/>
      <c r="Y4" s="95"/>
      <c r="Z4" s="95"/>
      <c r="AA4" s="95"/>
      <c r="AB4" s="95"/>
      <c r="AC4" s="95"/>
      <c r="AD4" s="95"/>
      <c r="AE4" s="95"/>
      <c r="AF4" s="95"/>
    </row>
    <row r="5" spans="1:56">
      <c r="A5" s="93" t="s">
        <v>3</v>
      </c>
      <c r="B5" s="93"/>
      <c r="C5" s="93"/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  <c r="P5" s="93"/>
      <c r="Q5" s="93"/>
      <c r="R5" s="93"/>
      <c r="S5" s="93"/>
      <c r="T5" s="93"/>
      <c r="U5" s="93"/>
      <c r="V5" s="93"/>
      <c r="W5" s="93"/>
      <c r="X5" s="93"/>
      <c r="Y5" s="93"/>
      <c r="Z5" s="93"/>
      <c r="AA5" s="93"/>
      <c r="AB5" s="93"/>
      <c r="AC5" s="93"/>
      <c r="AD5" s="93"/>
      <c r="AE5" s="93"/>
      <c r="AF5" s="93"/>
      <c r="AG5" s="93"/>
      <c r="AH5" s="93"/>
      <c r="AI5" s="93"/>
      <c r="AJ5" s="93"/>
      <c r="AK5" s="93"/>
      <c r="AL5" s="93"/>
      <c r="AM5" s="93"/>
      <c r="AN5" s="93"/>
    </row>
    <row r="6" spans="1:56">
      <c r="A6" s="301" t="s">
        <v>200</v>
      </c>
      <c r="B6" s="301"/>
      <c r="C6" s="301"/>
      <c r="D6" s="301"/>
      <c r="E6" s="301"/>
      <c r="F6" s="301"/>
      <c r="G6" s="301"/>
      <c r="H6" s="301"/>
      <c r="I6" s="301"/>
      <c r="J6" s="301"/>
      <c r="K6" s="301"/>
      <c r="L6" s="301"/>
      <c r="M6" s="301"/>
      <c r="N6" s="301"/>
      <c r="O6" s="301"/>
      <c r="P6" s="301"/>
      <c r="Q6" s="301"/>
      <c r="R6" s="301"/>
      <c r="S6" s="301"/>
      <c r="T6" s="301"/>
      <c r="U6" s="301"/>
      <c r="V6" s="301"/>
      <c r="W6" s="301"/>
      <c r="X6" s="301"/>
      <c r="Y6" s="301"/>
      <c r="Z6" s="301"/>
      <c r="AA6" s="301"/>
      <c r="AB6" s="301"/>
      <c r="AC6" s="301"/>
      <c r="AD6" s="301"/>
      <c r="AE6" s="93"/>
      <c r="AF6" s="93"/>
      <c r="AG6" s="93"/>
      <c r="AH6" s="93"/>
      <c r="AI6" s="93"/>
      <c r="AJ6" s="93"/>
      <c r="AK6" s="93"/>
      <c r="AL6" s="93"/>
      <c r="AM6" s="93"/>
      <c r="AN6" s="93"/>
    </row>
    <row r="7" spans="1:56">
      <c r="A7" s="3" t="s">
        <v>17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93"/>
      <c r="AH7" s="93"/>
      <c r="AI7" s="93"/>
      <c r="AJ7" s="93"/>
      <c r="AK7" s="93"/>
      <c r="AL7" s="93"/>
      <c r="AM7" s="93"/>
      <c r="AN7" s="93"/>
    </row>
    <row r="8" spans="1:56">
      <c r="A8" s="214" t="s">
        <v>201</v>
      </c>
      <c r="B8" s="214"/>
      <c r="C8" s="214"/>
      <c r="D8" s="214"/>
      <c r="E8" s="214"/>
      <c r="F8" s="214"/>
      <c r="G8" s="214"/>
      <c r="H8" s="214"/>
      <c r="I8" s="214"/>
      <c r="J8" s="214"/>
      <c r="K8" s="214"/>
      <c r="L8" s="214"/>
      <c r="M8" s="214"/>
      <c r="N8" s="214"/>
      <c r="O8" s="214"/>
      <c r="P8" s="214"/>
      <c r="Q8" s="214"/>
      <c r="R8" s="214"/>
      <c r="S8" s="214"/>
      <c r="T8" s="214"/>
      <c r="U8" s="214"/>
      <c r="V8" s="214"/>
      <c r="W8" s="214"/>
      <c r="X8" s="214"/>
      <c r="Y8" s="214"/>
      <c r="Z8" s="214"/>
      <c r="AA8" s="214"/>
      <c r="AB8" s="214"/>
      <c r="AC8" s="214"/>
      <c r="AD8" s="214"/>
      <c r="AE8" s="214"/>
      <c r="AF8" s="214"/>
      <c r="AG8" s="215"/>
      <c r="AH8" s="215"/>
      <c r="AI8" s="215"/>
    </row>
    <row r="9" spans="1:56" ht="16.2" thickBot="1"/>
    <row r="10" spans="1:56">
      <c r="A10" s="5" t="s">
        <v>4</v>
      </c>
      <c r="B10" s="5"/>
      <c r="C10" s="543" t="s">
        <v>207</v>
      </c>
      <c r="D10" s="542"/>
      <c r="E10" s="543" t="s">
        <v>199</v>
      </c>
      <c r="F10" s="542"/>
      <c r="G10" s="543" t="s">
        <v>184</v>
      </c>
      <c r="H10" s="542"/>
      <c r="I10" s="543" t="s">
        <v>183</v>
      </c>
      <c r="J10" s="542"/>
      <c r="K10" s="543" t="s">
        <v>174</v>
      </c>
      <c r="L10" s="542"/>
      <c r="M10" s="543" t="s">
        <v>165</v>
      </c>
      <c r="N10" s="542"/>
      <c r="O10" s="543" t="s">
        <v>158</v>
      </c>
      <c r="P10" s="542"/>
      <c r="Q10" s="543" t="s">
        <v>153</v>
      </c>
      <c r="R10" s="542"/>
      <c r="S10" s="543" t="s">
        <v>145</v>
      </c>
      <c r="T10" s="542"/>
      <c r="U10" s="543" t="s">
        <v>132</v>
      </c>
      <c r="V10" s="542"/>
      <c r="W10" s="543" t="s">
        <v>139</v>
      </c>
      <c r="X10" s="542"/>
      <c r="Y10" s="543" t="s">
        <v>120</v>
      </c>
      <c r="Z10" s="542"/>
      <c r="AA10" s="543" t="s">
        <v>115</v>
      </c>
      <c r="AB10" s="542"/>
      <c r="AC10" s="541" t="s">
        <v>107</v>
      </c>
      <c r="AD10" s="541"/>
      <c r="AE10" s="543" t="s">
        <v>85</v>
      </c>
      <c r="AF10" s="542"/>
      <c r="AG10" s="541" t="s">
        <v>51</v>
      </c>
      <c r="AH10" s="542"/>
      <c r="AI10" s="540" t="s">
        <v>44</v>
      </c>
      <c r="AJ10" s="542"/>
      <c r="AK10" s="540" t="s">
        <v>42</v>
      </c>
      <c r="AL10" s="542"/>
      <c r="AM10" s="540" t="s">
        <v>33</v>
      </c>
      <c r="AN10" s="542"/>
      <c r="AO10" s="540" t="s">
        <v>31</v>
      </c>
      <c r="AP10" s="542"/>
      <c r="AQ10" s="540" t="s">
        <v>21</v>
      </c>
      <c r="AR10" s="541"/>
      <c r="AS10" s="543" t="s">
        <v>30</v>
      </c>
      <c r="AT10" s="542"/>
      <c r="AU10" s="543" t="s">
        <v>29</v>
      </c>
      <c r="AV10" s="542"/>
      <c r="AW10" s="543" t="s">
        <v>28</v>
      </c>
      <c r="AX10" s="542"/>
      <c r="AY10" s="541" t="s">
        <v>27</v>
      </c>
      <c r="AZ10" s="542"/>
      <c r="BA10" s="543" t="s">
        <v>26</v>
      </c>
      <c r="BB10" s="542"/>
      <c r="BC10" s="541" t="s">
        <v>25</v>
      </c>
      <c r="BD10" s="542"/>
    </row>
    <row r="11" spans="1:56" s="9" customFormat="1" ht="16.2" thickBot="1">
      <c r="A11" s="6"/>
      <c r="B11" s="6"/>
      <c r="C11" s="6" t="s">
        <v>2</v>
      </c>
      <c r="D11" s="414" t="s">
        <v>5</v>
      </c>
      <c r="E11" s="6" t="s">
        <v>2</v>
      </c>
      <c r="F11" s="414" t="s">
        <v>5</v>
      </c>
      <c r="G11" s="6" t="s">
        <v>2</v>
      </c>
      <c r="H11" s="414" t="s">
        <v>5</v>
      </c>
      <c r="I11" s="6" t="s">
        <v>2</v>
      </c>
      <c r="J11" s="414" t="s">
        <v>5</v>
      </c>
      <c r="K11" s="6" t="s">
        <v>2</v>
      </c>
      <c r="L11" s="414" t="s">
        <v>5</v>
      </c>
      <c r="M11" s="6" t="s">
        <v>2</v>
      </c>
      <c r="N11" s="414" t="s">
        <v>5</v>
      </c>
      <c r="O11" s="6" t="s">
        <v>2</v>
      </c>
      <c r="P11" s="414" t="s">
        <v>5</v>
      </c>
      <c r="Q11" s="6" t="s">
        <v>2</v>
      </c>
      <c r="R11" s="414" t="s">
        <v>5</v>
      </c>
      <c r="S11" s="6" t="s">
        <v>2</v>
      </c>
      <c r="T11" s="414" t="s">
        <v>5</v>
      </c>
      <c r="U11" s="6" t="s">
        <v>2</v>
      </c>
      <c r="V11" s="414" t="s">
        <v>5</v>
      </c>
      <c r="W11" s="6" t="s">
        <v>2</v>
      </c>
      <c r="X11" s="414" t="s">
        <v>5</v>
      </c>
      <c r="Y11" s="6" t="s">
        <v>2</v>
      </c>
      <c r="Z11" s="414" t="s">
        <v>5</v>
      </c>
      <c r="AA11" s="6" t="s">
        <v>2</v>
      </c>
      <c r="AB11" s="414" t="s">
        <v>5</v>
      </c>
      <c r="AC11" s="377" t="s">
        <v>2</v>
      </c>
      <c r="AD11" s="383" t="s">
        <v>5</v>
      </c>
      <c r="AE11" s="216" t="s">
        <v>2</v>
      </c>
      <c r="AF11" s="8" t="s">
        <v>5</v>
      </c>
      <c r="AG11" s="389" t="s">
        <v>2</v>
      </c>
      <c r="AH11" s="8" t="s">
        <v>5</v>
      </c>
      <c r="AI11" s="7" t="s">
        <v>2</v>
      </c>
      <c r="AJ11" s="8" t="s">
        <v>5</v>
      </c>
      <c r="AK11" s="7" t="s">
        <v>2</v>
      </c>
      <c r="AL11" s="8" t="s">
        <v>5</v>
      </c>
      <c r="AM11" s="7" t="s">
        <v>2</v>
      </c>
      <c r="AN11" s="8" t="s">
        <v>5</v>
      </c>
      <c r="AO11" s="7" t="s">
        <v>2</v>
      </c>
      <c r="AP11" s="8" t="s">
        <v>5</v>
      </c>
      <c r="AQ11" s="7" t="s">
        <v>2</v>
      </c>
      <c r="AR11" s="580" t="s">
        <v>5</v>
      </c>
      <c r="AS11" s="216" t="s">
        <v>2</v>
      </c>
      <c r="AT11" s="8" t="s">
        <v>5</v>
      </c>
      <c r="AU11" s="216" t="s">
        <v>2</v>
      </c>
      <c r="AV11" s="8" t="s">
        <v>5</v>
      </c>
      <c r="AW11" s="216" t="s">
        <v>2</v>
      </c>
      <c r="AX11" s="8" t="s">
        <v>5</v>
      </c>
      <c r="AY11" s="389" t="s">
        <v>2</v>
      </c>
      <c r="AZ11" s="8" t="s">
        <v>5</v>
      </c>
      <c r="BA11" s="216" t="s">
        <v>2</v>
      </c>
      <c r="BB11" s="8" t="s">
        <v>5</v>
      </c>
      <c r="BC11" s="389" t="s">
        <v>2</v>
      </c>
      <c r="BD11" s="8" t="s">
        <v>5</v>
      </c>
    </row>
    <row r="12" spans="1:56" ht="19.5" customHeight="1">
      <c r="A12" s="10"/>
      <c r="B12" s="10"/>
      <c r="C12" s="429"/>
      <c r="D12" s="592"/>
      <c r="E12" s="429"/>
      <c r="F12" s="592"/>
      <c r="G12" s="429"/>
      <c r="H12" s="592"/>
      <c r="I12" s="429"/>
      <c r="J12" s="592"/>
      <c r="K12" s="10"/>
      <c r="L12" s="433"/>
      <c r="M12" s="10"/>
      <c r="N12" s="433"/>
      <c r="O12" s="10"/>
      <c r="P12" s="433"/>
      <c r="Q12" s="10"/>
      <c r="R12" s="433"/>
      <c r="S12" s="10"/>
      <c r="T12" s="433"/>
      <c r="U12" s="10"/>
      <c r="V12" s="433"/>
      <c r="W12" s="10"/>
      <c r="X12" s="433"/>
      <c r="Y12" s="10"/>
      <c r="Z12" s="433"/>
      <c r="AA12" s="429"/>
      <c r="AB12" s="345"/>
      <c r="AC12" s="378"/>
      <c r="AD12" s="384"/>
      <c r="AE12" s="344"/>
      <c r="AF12" s="345"/>
      <c r="AG12" s="17"/>
      <c r="AH12" s="16"/>
      <c r="AI12" s="393"/>
      <c r="AJ12" s="394"/>
      <c r="AK12" s="17"/>
      <c r="AL12" s="12"/>
      <c r="AM12" s="11"/>
      <c r="AN12" s="12"/>
      <c r="AO12" s="11"/>
      <c r="AP12" s="12"/>
      <c r="AQ12" s="17"/>
      <c r="AR12" s="16"/>
      <c r="AS12" s="344"/>
      <c r="AT12" s="345"/>
      <c r="AU12" s="593"/>
      <c r="AV12" s="12"/>
      <c r="AW12" s="593"/>
      <c r="AX12" s="12"/>
      <c r="AY12" s="17"/>
      <c r="AZ12" s="12"/>
      <c r="BA12" s="593"/>
      <c r="BB12" s="12"/>
      <c r="BC12" s="17"/>
      <c r="BD12" s="12"/>
    </row>
    <row r="13" spans="1:56" ht="19.5" customHeight="1">
      <c r="A13" s="13" t="s">
        <v>1</v>
      </c>
      <c r="B13" s="415" t="s">
        <v>6</v>
      </c>
      <c r="C13" s="325">
        <v>71</v>
      </c>
      <c r="D13" s="307">
        <v>46692</v>
      </c>
      <c r="E13" s="325">
        <v>181</v>
      </c>
      <c r="F13" s="307">
        <v>66320</v>
      </c>
      <c r="G13" s="325">
        <v>197</v>
      </c>
      <c r="H13" s="307">
        <v>62820</v>
      </c>
      <c r="I13" s="325">
        <v>156</v>
      </c>
      <c r="J13" s="307">
        <v>87973</v>
      </c>
      <c r="K13" s="485">
        <v>293</v>
      </c>
      <c r="L13" s="486">
        <v>93183</v>
      </c>
      <c r="M13" s="485">
        <v>295</v>
      </c>
      <c r="N13" s="486">
        <v>89181</v>
      </c>
      <c r="O13" s="485">
        <v>124</v>
      </c>
      <c r="P13" s="486">
        <v>31099</v>
      </c>
      <c r="Q13" s="485">
        <v>224</v>
      </c>
      <c r="R13" s="486">
        <v>61432</v>
      </c>
      <c r="S13" s="485">
        <v>246</v>
      </c>
      <c r="T13" s="486">
        <v>71115.87</v>
      </c>
      <c r="U13" s="485">
        <v>238</v>
      </c>
      <c r="V13" s="486">
        <v>54186</v>
      </c>
      <c r="W13" s="485">
        <v>280</v>
      </c>
      <c r="X13" s="486">
        <v>60748</v>
      </c>
      <c r="Y13" s="485">
        <v>204</v>
      </c>
      <c r="Z13" s="486">
        <v>42103.456999999995</v>
      </c>
      <c r="AA13" s="430">
        <v>198</v>
      </c>
      <c r="AB13" s="349">
        <v>33981.081999999995</v>
      </c>
      <c r="AC13" s="379">
        <v>295</v>
      </c>
      <c r="AD13" s="385">
        <v>50125.648000000001</v>
      </c>
      <c r="AE13" s="456">
        <v>224</v>
      </c>
      <c r="AF13" s="346">
        <v>35732.616999999998</v>
      </c>
      <c r="AG13" s="341">
        <v>199</v>
      </c>
      <c r="AH13" s="457">
        <v>40455.273000000001</v>
      </c>
      <c r="AI13" s="364">
        <v>371</v>
      </c>
      <c r="AJ13" s="458">
        <v>60808.268479999992</v>
      </c>
      <c r="AK13" s="341">
        <v>287</v>
      </c>
      <c r="AL13" s="458">
        <v>42404</v>
      </c>
      <c r="AM13" s="1">
        <v>357</v>
      </c>
      <c r="AN13" s="458">
        <v>62636.639999999999</v>
      </c>
      <c r="AO13" s="1">
        <v>323</v>
      </c>
      <c r="AP13" s="458">
        <v>91054</v>
      </c>
      <c r="AQ13" s="459">
        <v>300</v>
      </c>
      <c r="AR13" s="457">
        <v>59289</v>
      </c>
      <c r="AS13" s="584">
        <v>273</v>
      </c>
      <c r="AT13" s="585">
        <v>36943</v>
      </c>
      <c r="AU13" s="594">
        <v>240</v>
      </c>
      <c r="AV13" s="589">
        <v>26444</v>
      </c>
      <c r="AW13" s="597">
        <v>387</v>
      </c>
      <c r="AX13" s="598">
        <v>31717</v>
      </c>
      <c r="AY13" s="581">
        <v>195</v>
      </c>
      <c r="AZ13" s="589">
        <v>18953</v>
      </c>
      <c r="BA13" s="594">
        <v>249</v>
      </c>
      <c r="BB13" s="589">
        <v>22734</v>
      </c>
      <c r="BC13" s="581">
        <v>402</v>
      </c>
      <c r="BD13" s="589">
        <v>38475</v>
      </c>
    </row>
    <row r="14" spans="1:56" ht="19.5" customHeight="1">
      <c r="A14" s="13"/>
      <c r="B14" s="415" t="s">
        <v>7</v>
      </c>
      <c r="C14" s="325">
        <v>18</v>
      </c>
      <c r="D14" s="307">
        <v>1299</v>
      </c>
      <c r="E14" s="325">
        <v>63</v>
      </c>
      <c r="F14" s="307">
        <v>6948</v>
      </c>
      <c r="G14" s="325">
        <v>110</v>
      </c>
      <c r="H14" s="307">
        <v>11517</v>
      </c>
      <c r="I14" s="325">
        <v>56</v>
      </c>
      <c r="J14" s="307">
        <v>4357</v>
      </c>
      <c r="K14" s="485">
        <v>75</v>
      </c>
      <c r="L14" s="486">
        <v>5117</v>
      </c>
      <c r="M14" s="485">
        <v>116</v>
      </c>
      <c r="N14" s="486">
        <v>6755</v>
      </c>
      <c r="O14" s="485">
        <v>47</v>
      </c>
      <c r="P14" s="486">
        <v>3369</v>
      </c>
      <c r="Q14" s="485">
        <v>57</v>
      </c>
      <c r="R14" s="486">
        <v>3809</v>
      </c>
      <c r="S14" s="485">
        <v>62</v>
      </c>
      <c r="T14" s="486">
        <v>4514.0140000000001</v>
      </c>
      <c r="U14" s="485">
        <v>77</v>
      </c>
      <c r="V14" s="486">
        <v>5106</v>
      </c>
      <c r="W14" s="485">
        <v>69</v>
      </c>
      <c r="X14" s="486">
        <v>3656</v>
      </c>
      <c r="Y14" s="485">
        <v>92</v>
      </c>
      <c r="Z14" s="486">
        <v>5797.7359999999999</v>
      </c>
      <c r="AA14" s="430">
        <v>86</v>
      </c>
      <c r="AB14" s="349">
        <v>6202.5360000000001</v>
      </c>
      <c r="AC14" s="379">
        <v>81</v>
      </c>
      <c r="AD14" s="385">
        <v>3804.76</v>
      </c>
      <c r="AE14" s="456">
        <v>92</v>
      </c>
      <c r="AF14" s="346">
        <v>4407.79</v>
      </c>
      <c r="AG14" s="341">
        <v>110</v>
      </c>
      <c r="AH14" s="457">
        <v>4444</v>
      </c>
      <c r="AI14" s="364">
        <v>127</v>
      </c>
      <c r="AJ14" s="458">
        <v>6238.8818600000013</v>
      </c>
      <c r="AK14" s="341">
        <v>161</v>
      </c>
      <c r="AL14" s="458">
        <v>8015</v>
      </c>
      <c r="AM14" s="1">
        <v>167</v>
      </c>
      <c r="AN14" s="458">
        <v>7052.13</v>
      </c>
      <c r="AO14" s="1">
        <v>130</v>
      </c>
      <c r="AP14" s="458">
        <v>5556</v>
      </c>
      <c r="AQ14" s="459">
        <v>121</v>
      </c>
      <c r="AR14" s="457">
        <v>4466</v>
      </c>
      <c r="AS14" s="584">
        <v>147</v>
      </c>
      <c r="AT14" s="585">
        <v>6940</v>
      </c>
      <c r="AU14" s="594">
        <v>278</v>
      </c>
      <c r="AV14" s="589">
        <v>9936</v>
      </c>
      <c r="AW14" s="597">
        <v>644</v>
      </c>
      <c r="AX14" s="598">
        <v>23857</v>
      </c>
      <c r="AY14" s="581">
        <v>127</v>
      </c>
      <c r="AZ14" s="589">
        <v>4391</v>
      </c>
      <c r="BA14" s="594">
        <v>105</v>
      </c>
      <c r="BB14" s="589">
        <v>3884</v>
      </c>
      <c r="BC14" s="581">
        <v>121</v>
      </c>
      <c r="BD14" s="589">
        <v>4419</v>
      </c>
    </row>
    <row r="15" spans="1:56" ht="19.5" customHeight="1">
      <c r="A15" s="13"/>
      <c r="B15" s="415" t="s">
        <v>90</v>
      </c>
      <c r="C15" s="325">
        <v>14</v>
      </c>
      <c r="D15" s="307">
        <v>951</v>
      </c>
      <c r="E15" s="325">
        <v>28</v>
      </c>
      <c r="F15" s="307">
        <v>3099</v>
      </c>
      <c r="G15" s="325">
        <v>73</v>
      </c>
      <c r="H15" s="307">
        <v>7322</v>
      </c>
      <c r="I15" s="325">
        <v>24</v>
      </c>
      <c r="J15" s="307">
        <v>1985</v>
      </c>
      <c r="K15" s="485">
        <v>39</v>
      </c>
      <c r="L15" s="486">
        <v>1753</v>
      </c>
      <c r="M15" s="485">
        <v>33</v>
      </c>
      <c r="N15" s="486">
        <v>2690</v>
      </c>
      <c r="O15" s="485">
        <v>38</v>
      </c>
      <c r="P15" s="486">
        <v>2329</v>
      </c>
      <c r="Q15" s="485">
        <v>21</v>
      </c>
      <c r="R15" s="486">
        <v>1206</v>
      </c>
      <c r="S15" s="485">
        <v>37</v>
      </c>
      <c r="T15" s="486">
        <v>1866.704</v>
      </c>
      <c r="U15" s="485">
        <v>308</v>
      </c>
      <c r="V15" s="486">
        <v>6714</v>
      </c>
      <c r="W15" s="485">
        <v>354</v>
      </c>
      <c r="X15" s="486">
        <v>7332</v>
      </c>
      <c r="Y15" s="485">
        <v>245</v>
      </c>
      <c r="Z15" s="486">
        <v>6017.2000000000007</v>
      </c>
      <c r="AA15" s="430">
        <v>64</v>
      </c>
      <c r="AB15" s="349">
        <v>939.096</v>
      </c>
      <c r="AC15" s="379">
        <v>24</v>
      </c>
      <c r="AD15" s="385">
        <v>587</v>
      </c>
      <c r="AE15" s="456"/>
      <c r="AF15" s="346"/>
      <c r="AG15" s="341"/>
      <c r="AH15" s="457"/>
      <c r="AI15" s="364"/>
      <c r="AJ15" s="458"/>
      <c r="AK15" s="341"/>
      <c r="AL15" s="458"/>
      <c r="AM15" s="1"/>
      <c r="AN15" s="458"/>
      <c r="AO15" s="1"/>
      <c r="AP15" s="458"/>
      <c r="AQ15" s="459"/>
      <c r="AR15" s="457"/>
      <c r="AS15" s="584"/>
      <c r="AT15" s="585"/>
      <c r="AU15" s="594"/>
      <c r="AV15" s="589"/>
      <c r="AW15" s="597"/>
      <c r="AX15" s="598"/>
      <c r="AY15" s="581"/>
      <c r="AZ15" s="589"/>
      <c r="BA15" s="594"/>
      <c r="BB15" s="589"/>
      <c r="BC15" s="581"/>
      <c r="BD15" s="589"/>
    </row>
    <row r="16" spans="1:56" ht="19.5" customHeight="1">
      <c r="A16" s="10"/>
      <c r="B16" s="416"/>
      <c r="C16" s="326"/>
      <c r="D16" s="309"/>
      <c r="E16" s="326"/>
      <c r="F16" s="309"/>
      <c r="G16" s="326"/>
      <c r="H16" s="309"/>
      <c r="I16" s="326"/>
      <c r="J16" s="309"/>
      <c r="K16" s="487"/>
      <c r="L16" s="488"/>
      <c r="M16" s="487"/>
      <c r="N16" s="488"/>
      <c r="O16" s="487"/>
      <c r="P16" s="488"/>
      <c r="Q16" s="487"/>
      <c r="R16" s="488"/>
      <c r="S16" s="487"/>
      <c r="T16" s="488"/>
      <c r="U16" s="487"/>
      <c r="V16" s="488"/>
      <c r="W16" s="487"/>
      <c r="X16" s="488"/>
      <c r="Y16" s="487"/>
      <c r="Z16" s="488"/>
      <c r="AA16" s="431"/>
      <c r="AB16" s="460"/>
      <c r="AC16" s="380"/>
      <c r="AD16" s="386"/>
      <c r="AE16" s="461"/>
      <c r="AF16" s="347"/>
      <c r="AG16" s="342"/>
      <c r="AH16" s="462"/>
      <c r="AI16" s="395"/>
      <c r="AJ16" s="463"/>
      <c r="AK16" s="342"/>
      <c r="AL16" s="463"/>
      <c r="AM16" s="2"/>
      <c r="AN16" s="463"/>
      <c r="AO16" s="2"/>
      <c r="AP16" s="463"/>
      <c r="AQ16" s="464"/>
      <c r="AR16" s="462"/>
      <c r="AS16" s="396"/>
      <c r="AT16" s="586"/>
      <c r="AU16" s="595"/>
      <c r="AV16" s="590"/>
      <c r="AW16" s="595"/>
      <c r="AX16" s="590"/>
      <c r="AY16" s="582"/>
      <c r="AZ16" s="590"/>
      <c r="BA16" s="595"/>
      <c r="BB16" s="590"/>
      <c r="BC16" s="582"/>
      <c r="BD16" s="590"/>
    </row>
    <row r="17" spans="1:56" ht="19.5" customHeight="1">
      <c r="A17" s="13" t="s">
        <v>8</v>
      </c>
      <c r="B17" s="415" t="s">
        <v>6</v>
      </c>
      <c r="C17" s="325">
        <v>0</v>
      </c>
      <c r="D17" s="307">
        <v>0</v>
      </c>
      <c r="E17" s="325">
        <v>0</v>
      </c>
      <c r="F17" s="307">
        <v>0</v>
      </c>
      <c r="G17" s="325">
        <v>0</v>
      </c>
      <c r="H17" s="307">
        <v>0</v>
      </c>
      <c r="I17" s="325">
        <v>0</v>
      </c>
      <c r="J17" s="307">
        <v>0</v>
      </c>
      <c r="K17" s="485">
        <v>0</v>
      </c>
      <c r="L17" s="486">
        <v>0</v>
      </c>
      <c r="M17" s="485">
        <v>0</v>
      </c>
      <c r="N17" s="486">
        <v>0</v>
      </c>
      <c r="O17" s="485">
        <v>0</v>
      </c>
      <c r="P17" s="486">
        <v>0</v>
      </c>
      <c r="Q17" s="485">
        <v>0</v>
      </c>
      <c r="R17" s="486">
        <v>0</v>
      </c>
      <c r="S17" s="485">
        <v>0</v>
      </c>
      <c r="T17" s="486">
        <v>0</v>
      </c>
      <c r="U17" s="485">
        <v>0</v>
      </c>
      <c r="V17" s="486">
        <v>0</v>
      </c>
      <c r="W17" s="485">
        <v>0</v>
      </c>
      <c r="X17" s="486">
        <v>0</v>
      </c>
      <c r="Y17" s="485">
        <v>0</v>
      </c>
      <c r="Z17" s="486">
        <v>0</v>
      </c>
      <c r="AA17" s="430">
        <v>0</v>
      </c>
      <c r="AB17" s="349">
        <v>0</v>
      </c>
      <c r="AC17" s="379">
        <v>3</v>
      </c>
      <c r="AD17" s="385">
        <v>30159.7</v>
      </c>
      <c r="AE17" s="456">
        <v>5</v>
      </c>
      <c r="AF17" s="346">
        <v>6232.8919999999998</v>
      </c>
      <c r="AG17" s="341">
        <v>6</v>
      </c>
      <c r="AH17" s="457">
        <v>15670</v>
      </c>
      <c r="AI17" s="364">
        <v>5</v>
      </c>
      <c r="AJ17" s="458">
        <v>28493.967000000001</v>
      </c>
      <c r="AK17" s="341">
        <v>1</v>
      </c>
      <c r="AL17" s="458">
        <v>3500</v>
      </c>
      <c r="AM17" s="1">
        <v>6</v>
      </c>
      <c r="AN17" s="458">
        <v>3170</v>
      </c>
      <c r="AO17" s="1">
        <v>5</v>
      </c>
      <c r="AP17" s="458">
        <v>4947</v>
      </c>
      <c r="AQ17" s="459">
        <v>2</v>
      </c>
      <c r="AR17" s="457">
        <v>3750</v>
      </c>
      <c r="AS17" s="584">
        <v>1</v>
      </c>
      <c r="AT17" s="585">
        <v>392</v>
      </c>
      <c r="AU17" s="594">
        <v>2</v>
      </c>
      <c r="AV17" s="589">
        <v>858</v>
      </c>
      <c r="AW17" s="597">
        <v>1</v>
      </c>
      <c r="AX17" s="598">
        <v>203</v>
      </c>
      <c r="AY17" s="581">
        <v>1</v>
      </c>
      <c r="AZ17" s="589">
        <v>250</v>
      </c>
      <c r="BA17" s="594">
        <v>1</v>
      </c>
      <c r="BB17" s="589">
        <v>212</v>
      </c>
      <c r="BC17" s="581">
        <v>4</v>
      </c>
      <c r="BD17" s="589">
        <v>2350</v>
      </c>
    </row>
    <row r="18" spans="1:56" ht="19.5" customHeight="1">
      <c r="A18" s="13" t="s">
        <v>9</v>
      </c>
      <c r="B18" s="415" t="s">
        <v>7</v>
      </c>
      <c r="C18" s="325">
        <v>0</v>
      </c>
      <c r="D18" s="307">
        <v>0</v>
      </c>
      <c r="E18" s="325">
        <v>0</v>
      </c>
      <c r="F18" s="307">
        <v>0</v>
      </c>
      <c r="G18" s="325">
        <v>0</v>
      </c>
      <c r="H18" s="307">
        <v>0</v>
      </c>
      <c r="I18" s="325">
        <v>2</v>
      </c>
      <c r="J18" s="307">
        <v>4471</v>
      </c>
      <c r="K18" s="485">
        <v>0</v>
      </c>
      <c r="L18" s="486">
        <v>0</v>
      </c>
      <c r="M18" s="485">
        <v>0</v>
      </c>
      <c r="N18" s="486">
        <v>0</v>
      </c>
      <c r="O18" s="485">
        <v>0</v>
      </c>
      <c r="P18" s="486">
        <v>0</v>
      </c>
      <c r="Q18" s="485">
        <v>0</v>
      </c>
      <c r="R18" s="486">
        <v>0</v>
      </c>
      <c r="S18" s="485">
        <v>0</v>
      </c>
      <c r="T18" s="486">
        <v>0</v>
      </c>
      <c r="U18" s="485">
        <v>0</v>
      </c>
      <c r="V18" s="486">
        <v>0</v>
      </c>
      <c r="W18" s="485">
        <v>0</v>
      </c>
      <c r="X18" s="486">
        <v>0</v>
      </c>
      <c r="Y18" s="485">
        <v>0</v>
      </c>
      <c r="Z18" s="486">
        <v>0</v>
      </c>
      <c r="AA18" s="430">
        <v>0</v>
      </c>
      <c r="AB18" s="349">
        <v>0</v>
      </c>
      <c r="AC18" s="379">
        <v>0</v>
      </c>
      <c r="AD18" s="385">
        <v>0</v>
      </c>
      <c r="AE18" s="456">
        <v>7</v>
      </c>
      <c r="AF18" s="346">
        <v>5141</v>
      </c>
      <c r="AG18" s="341">
        <v>1</v>
      </c>
      <c r="AH18" s="457">
        <v>13</v>
      </c>
      <c r="AI18" s="364">
        <v>0</v>
      </c>
      <c r="AJ18" s="458">
        <v>0</v>
      </c>
      <c r="AK18" s="341">
        <v>5</v>
      </c>
      <c r="AL18" s="458">
        <v>2553</v>
      </c>
      <c r="AM18" s="1">
        <v>4</v>
      </c>
      <c r="AN18" s="458">
        <v>10190</v>
      </c>
      <c r="AO18" s="1">
        <v>13</v>
      </c>
      <c r="AP18" s="458">
        <v>837</v>
      </c>
      <c r="AQ18" s="459">
        <v>5</v>
      </c>
      <c r="AR18" s="457">
        <v>343</v>
      </c>
      <c r="AS18" s="584">
        <v>1</v>
      </c>
      <c r="AT18" s="585">
        <v>135</v>
      </c>
      <c r="AU18" s="594">
        <v>4</v>
      </c>
      <c r="AV18" s="589">
        <v>164</v>
      </c>
      <c r="AW18" s="597">
        <v>1</v>
      </c>
      <c r="AX18" s="598">
        <v>179</v>
      </c>
      <c r="AY18" s="581">
        <v>5</v>
      </c>
      <c r="AZ18" s="589">
        <v>613</v>
      </c>
      <c r="BA18" s="594">
        <v>4</v>
      </c>
      <c r="BB18" s="589">
        <v>158</v>
      </c>
      <c r="BC18" s="581">
        <v>1</v>
      </c>
      <c r="BD18" s="589">
        <v>66</v>
      </c>
    </row>
    <row r="19" spans="1:56" ht="19.5" customHeight="1">
      <c r="A19" s="13"/>
      <c r="B19" s="415" t="s">
        <v>90</v>
      </c>
      <c r="C19" s="325">
        <v>0</v>
      </c>
      <c r="D19" s="307">
        <v>0</v>
      </c>
      <c r="E19" s="325">
        <v>0</v>
      </c>
      <c r="F19" s="307">
        <v>0</v>
      </c>
      <c r="G19" s="325">
        <v>0</v>
      </c>
      <c r="H19" s="307">
        <v>0</v>
      </c>
      <c r="I19" s="325">
        <v>4</v>
      </c>
      <c r="J19" s="307">
        <v>618</v>
      </c>
      <c r="K19" s="485">
        <v>0</v>
      </c>
      <c r="L19" s="486">
        <v>0</v>
      </c>
      <c r="M19" s="485">
        <v>0</v>
      </c>
      <c r="N19" s="486">
        <v>0</v>
      </c>
      <c r="O19" s="485">
        <v>0</v>
      </c>
      <c r="P19" s="486">
        <v>0</v>
      </c>
      <c r="Q19" s="485">
        <v>0</v>
      </c>
      <c r="R19" s="486">
        <v>0</v>
      </c>
      <c r="S19" s="485">
        <v>0</v>
      </c>
      <c r="T19" s="486">
        <v>0</v>
      </c>
      <c r="U19" s="485">
        <v>0</v>
      </c>
      <c r="V19" s="486">
        <v>0</v>
      </c>
      <c r="W19" s="485">
        <v>0</v>
      </c>
      <c r="X19" s="486">
        <v>0</v>
      </c>
      <c r="Y19" s="485">
        <v>0</v>
      </c>
      <c r="Z19" s="486">
        <v>0</v>
      </c>
      <c r="AA19" s="430">
        <v>0</v>
      </c>
      <c r="AB19" s="349">
        <v>0</v>
      </c>
      <c r="AC19" s="379">
        <v>0</v>
      </c>
      <c r="AD19" s="385">
        <v>0</v>
      </c>
      <c r="AE19" s="456"/>
      <c r="AF19" s="346"/>
      <c r="AG19" s="341"/>
      <c r="AH19" s="457"/>
      <c r="AI19" s="364"/>
      <c r="AJ19" s="458"/>
      <c r="AK19" s="341"/>
      <c r="AL19" s="458"/>
      <c r="AM19" s="1"/>
      <c r="AN19" s="458"/>
      <c r="AO19" s="1"/>
      <c r="AP19" s="458"/>
      <c r="AQ19" s="459"/>
      <c r="AR19" s="457"/>
      <c r="AS19" s="584"/>
      <c r="AT19" s="585"/>
      <c r="AU19" s="594"/>
      <c r="AV19" s="589"/>
      <c r="AW19" s="597"/>
      <c r="AX19" s="598"/>
      <c r="AY19" s="581"/>
      <c r="AZ19" s="589"/>
      <c r="BA19" s="594"/>
      <c r="BB19" s="589"/>
      <c r="BC19" s="581"/>
      <c r="BD19" s="589"/>
    </row>
    <row r="20" spans="1:56" ht="19.5" customHeight="1">
      <c r="A20" s="10"/>
      <c r="B20" s="416"/>
      <c r="C20" s="326"/>
      <c r="D20" s="309"/>
      <c r="E20" s="326"/>
      <c r="F20" s="309"/>
      <c r="G20" s="326"/>
      <c r="H20" s="309"/>
      <c r="I20" s="326"/>
      <c r="J20" s="309"/>
      <c r="K20" s="487"/>
      <c r="L20" s="488"/>
      <c r="M20" s="487"/>
      <c r="N20" s="488"/>
      <c r="O20" s="487"/>
      <c r="P20" s="488"/>
      <c r="Q20" s="487"/>
      <c r="R20" s="488"/>
      <c r="S20" s="487"/>
      <c r="T20" s="488"/>
      <c r="U20" s="487"/>
      <c r="V20" s="488"/>
      <c r="W20" s="487"/>
      <c r="X20" s="488"/>
      <c r="Y20" s="487"/>
      <c r="Z20" s="488"/>
      <c r="AA20" s="431"/>
      <c r="AB20" s="460"/>
      <c r="AC20" s="380"/>
      <c r="AD20" s="386"/>
      <c r="AE20" s="461"/>
      <c r="AF20" s="347"/>
      <c r="AG20" s="342"/>
      <c r="AH20" s="462"/>
      <c r="AI20" s="395"/>
      <c r="AJ20" s="463"/>
      <c r="AK20" s="342"/>
      <c r="AL20" s="463"/>
      <c r="AM20" s="2"/>
      <c r="AN20" s="463"/>
      <c r="AO20" s="2"/>
      <c r="AP20" s="463"/>
      <c r="AQ20" s="464"/>
      <c r="AR20" s="462"/>
      <c r="AS20" s="396"/>
      <c r="AT20" s="586"/>
      <c r="AU20" s="595"/>
      <c r="AV20" s="590"/>
      <c r="AW20" s="595"/>
      <c r="AX20" s="590"/>
      <c r="AY20" s="582"/>
      <c r="AZ20" s="590"/>
      <c r="BA20" s="595"/>
      <c r="BB20" s="590"/>
      <c r="BC20" s="582"/>
      <c r="BD20" s="590"/>
    </row>
    <row r="21" spans="1:56" ht="19.5" customHeight="1">
      <c r="A21" s="13" t="s">
        <v>10</v>
      </c>
      <c r="B21" s="415" t="s">
        <v>6</v>
      </c>
      <c r="C21" s="325">
        <v>0</v>
      </c>
      <c r="D21" s="307">
        <v>0</v>
      </c>
      <c r="E21" s="325">
        <v>0</v>
      </c>
      <c r="F21" s="307">
        <v>0</v>
      </c>
      <c r="G21" s="325">
        <v>0</v>
      </c>
      <c r="H21" s="307">
        <v>0</v>
      </c>
      <c r="I21" s="325">
        <v>0</v>
      </c>
      <c r="J21" s="307">
        <v>0</v>
      </c>
      <c r="K21" s="485">
        <v>0</v>
      </c>
      <c r="L21" s="486">
        <v>0</v>
      </c>
      <c r="M21" s="485">
        <v>0</v>
      </c>
      <c r="N21" s="486">
        <v>0</v>
      </c>
      <c r="O21" s="485">
        <v>0</v>
      </c>
      <c r="P21" s="486">
        <v>0</v>
      </c>
      <c r="Q21" s="485">
        <v>0</v>
      </c>
      <c r="R21" s="486">
        <v>0</v>
      </c>
      <c r="S21" s="485">
        <v>0</v>
      </c>
      <c r="T21" s="486">
        <v>0</v>
      </c>
      <c r="U21" s="485">
        <v>0</v>
      </c>
      <c r="V21" s="486">
        <v>0</v>
      </c>
      <c r="W21" s="485">
        <v>0</v>
      </c>
      <c r="X21" s="486">
        <v>0</v>
      </c>
      <c r="Y21" s="485">
        <v>0</v>
      </c>
      <c r="Z21" s="486">
        <v>0</v>
      </c>
      <c r="AA21" s="430">
        <v>0</v>
      </c>
      <c r="AB21" s="349">
        <v>0</v>
      </c>
      <c r="AC21" s="379">
        <v>0</v>
      </c>
      <c r="AD21" s="385">
        <v>0</v>
      </c>
      <c r="AE21" s="456">
        <v>1</v>
      </c>
      <c r="AF21" s="346">
        <v>750</v>
      </c>
      <c r="AG21" s="341">
        <v>0</v>
      </c>
      <c r="AH21" s="457">
        <v>0</v>
      </c>
      <c r="AI21" s="364">
        <v>0</v>
      </c>
      <c r="AJ21" s="458">
        <v>0</v>
      </c>
      <c r="AK21" s="341">
        <v>0</v>
      </c>
      <c r="AL21" s="458">
        <v>0</v>
      </c>
      <c r="AM21" s="1">
        <v>0</v>
      </c>
      <c r="AN21" s="458">
        <v>0</v>
      </c>
      <c r="AO21" s="1">
        <v>3</v>
      </c>
      <c r="AP21" s="458">
        <v>52460</v>
      </c>
      <c r="AQ21" s="459">
        <v>0</v>
      </c>
      <c r="AR21" s="457">
        <v>0</v>
      </c>
      <c r="AS21" s="584">
        <v>0</v>
      </c>
      <c r="AT21" s="585">
        <v>0</v>
      </c>
      <c r="AU21" s="594">
        <v>0</v>
      </c>
      <c r="AV21" s="589">
        <v>0</v>
      </c>
      <c r="AW21" s="597">
        <v>0</v>
      </c>
      <c r="AX21" s="598">
        <v>0</v>
      </c>
      <c r="AY21" s="581">
        <v>0</v>
      </c>
      <c r="AZ21" s="589">
        <v>0</v>
      </c>
      <c r="BA21" s="594">
        <v>0</v>
      </c>
      <c r="BB21" s="589">
        <v>0</v>
      </c>
      <c r="BC21" s="581">
        <v>0</v>
      </c>
      <c r="BD21" s="589">
        <v>0</v>
      </c>
    </row>
    <row r="22" spans="1:56" ht="19.5" customHeight="1">
      <c r="A22" s="13"/>
      <c r="B22" s="415" t="s">
        <v>7</v>
      </c>
      <c r="C22" s="325">
        <v>0</v>
      </c>
      <c r="D22" s="307">
        <v>0</v>
      </c>
      <c r="E22" s="325">
        <v>0</v>
      </c>
      <c r="F22" s="307">
        <v>0</v>
      </c>
      <c r="G22" s="325">
        <v>0</v>
      </c>
      <c r="H22" s="307">
        <v>0</v>
      </c>
      <c r="I22" s="325">
        <v>0</v>
      </c>
      <c r="J22" s="307">
        <v>0</v>
      </c>
      <c r="K22" s="485">
        <v>0</v>
      </c>
      <c r="L22" s="486">
        <v>0</v>
      </c>
      <c r="M22" s="485">
        <v>0</v>
      </c>
      <c r="N22" s="486">
        <v>0</v>
      </c>
      <c r="O22" s="485">
        <v>0</v>
      </c>
      <c r="P22" s="486">
        <v>0</v>
      </c>
      <c r="Q22" s="485">
        <v>0</v>
      </c>
      <c r="R22" s="486">
        <v>0</v>
      </c>
      <c r="S22" s="485">
        <v>0</v>
      </c>
      <c r="T22" s="486">
        <v>0</v>
      </c>
      <c r="U22" s="485">
        <v>0</v>
      </c>
      <c r="V22" s="486">
        <v>0</v>
      </c>
      <c r="W22" s="485">
        <v>0</v>
      </c>
      <c r="X22" s="486">
        <v>0</v>
      </c>
      <c r="Y22" s="485">
        <v>0</v>
      </c>
      <c r="Z22" s="486">
        <v>0</v>
      </c>
      <c r="AA22" s="430">
        <v>0</v>
      </c>
      <c r="AB22" s="349">
        <v>0</v>
      </c>
      <c r="AC22" s="379">
        <v>0</v>
      </c>
      <c r="AD22" s="385">
        <v>0</v>
      </c>
      <c r="AE22" s="456">
        <v>1</v>
      </c>
      <c r="AF22" s="346">
        <v>80</v>
      </c>
      <c r="AG22" s="341">
        <v>3</v>
      </c>
      <c r="AH22" s="457">
        <v>934</v>
      </c>
      <c r="AI22" s="364">
        <v>1</v>
      </c>
      <c r="AJ22" s="458">
        <v>200</v>
      </c>
      <c r="AK22" s="341">
        <v>0</v>
      </c>
      <c r="AL22" s="458">
        <v>0</v>
      </c>
      <c r="AM22" s="1">
        <v>8</v>
      </c>
      <c r="AN22" s="458">
        <v>3070.4169999999999</v>
      </c>
      <c r="AO22" s="1">
        <v>7</v>
      </c>
      <c r="AP22" s="458">
        <v>3365</v>
      </c>
      <c r="AQ22" s="459">
        <v>8</v>
      </c>
      <c r="AR22" s="457">
        <v>6760</v>
      </c>
      <c r="AS22" s="584">
        <v>9</v>
      </c>
      <c r="AT22" s="585">
        <v>1705</v>
      </c>
      <c r="AU22" s="594">
        <v>1</v>
      </c>
      <c r="AV22" s="589">
        <v>6000</v>
      </c>
      <c r="AW22" s="597">
        <v>7</v>
      </c>
      <c r="AX22" s="598">
        <v>2314</v>
      </c>
      <c r="AY22" s="581">
        <v>5</v>
      </c>
      <c r="AZ22" s="589">
        <v>13124</v>
      </c>
      <c r="BA22" s="594">
        <v>1</v>
      </c>
      <c r="BB22" s="589">
        <v>2565</v>
      </c>
      <c r="BC22" s="581">
        <v>7</v>
      </c>
      <c r="BD22" s="589">
        <v>6243</v>
      </c>
    </row>
    <row r="23" spans="1:56" ht="19.5" customHeight="1">
      <c r="A23" s="13"/>
      <c r="B23" s="415" t="s">
        <v>90</v>
      </c>
      <c r="C23" s="325">
        <v>0</v>
      </c>
      <c r="D23" s="307">
        <v>0</v>
      </c>
      <c r="E23" s="325">
        <v>0</v>
      </c>
      <c r="F23" s="307">
        <v>0</v>
      </c>
      <c r="G23" s="325">
        <v>0</v>
      </c>
      <c r="H23" s="307">
        <v>0</v>
      </c>
      <c r="I23" s="325">
        <v>0</v>
      </c>
      <c r="J23" s="307">
        <v>0</v>
      </c>
      <c r="K23" s="485">
        <v>0</v>
      </c>
      <c r="L23" s="486">
        <v>0</v>
      </c>
      <c r="M23" s="485">
        <v>0</v>
      </c>
      <c r="N23" s="486">
        <v>0</v>
      </c>
      <c r="O23" s="485">
        <v>0</v>
      </c>
      <c r="P23" s="486">
        <v>0</v>
      </c>
      <c r="Q23" s="485">
        <v>0</v>
      </c>
      <c r="R23" s="486">
        <v>0</v>
      </c>
      <c r="S23" s="485">
        <v>0</v>
      </c>
      <c r="T23" s="486">
        <v>0</v>
      </c>
      <c r="U23" s="485">
        <v>0</v>
      </c>
      <c r="V23" s="486">
        <v>0</v>
      </c>
      <c r="W23" s="485">
        <v>0</v>
      </c>
      <c r="X23" s="486">
        <v>0</v>
      </c>
      <c r="Y23" s="485">
        <v>0</v>
      </c>
      <c r="Z23" s="486">
        <v>0</v>
      </c>
      <c r="AA23" s="430">
        <v>0</v>
      </c>
      <c r="AB23" s="349">
        <v>0</v>
      </c>
      <c r="AC23" s="379">
        <v>0</v>
      </c>
      <c r="AD23" s="385">
        <v>0</v>
      </c>
      <c r="AE23" s="456"/>
      <c r="AF23" s="346"/>
      <c r="AG23" s="341"/>
      <c r="AH23" s="457"/>
      <c r="AI23" s="364"/>
      <c r="AJ23" s="458"/>
      <c r="AK23" s="341"/>
      <c r="AL23" s="458"/>
      <c r="AM23" s="1"/>
      <c r="AN23" s="458"/>
      <c r="AO23" s="1"/>
      <c r="AP23" s="458"/>
      <c r="AQ23" s="459"/>
      <c r="AR23" s="457"/>
      <c r="AS23" s="584"/>
      <c r="AT23" s="585"/>
      <c r="AU23" s="594"/>
      <c r="AV23" s="589"/>
      <c r="AW23" s="597"/>
      <c r="AX23" s="598"/>
      <c r="AY23" s="581"/>
      <c r="AZ23" s="589"/>
      <c r="BA23" s="594"/>
      <c r="BB23" s="589"/>
      <c r="BC23" s="581"/>
      <c r="BD23" s="589"/>
    </row>
    <row r="24" spans="1:56" ht="19.5" customHeight="1">
      <c r="A24" s="10"/>
      <c r="B24" s="416"/>
      <c r="C24" s="326"/>
      <c r="D24" s="309"/>
      <c r="E24" s="326"/>
      <c r="F24" s="309"/>
      <c r="G24" s="326"/>
      <c r="H24" s="309"/>
      <c r="I24" s="326">
        <v>0</v>
      </c>
      <c r="J24" s="309"/>
      <c r="K24" s="487"/>
      <c r="L24" s="488"/>
      <c r="M24" s="487">
        <v>0</v>
      </c>
      <c r="N24" s="488"/>
      <c r="O24" s="487">
        <v>0</v>
      </c>
      <c r="P24" s="488"/>
      <c r="Q24" s="487">
        <v>0</v>
      </c>
      <c r="R24" s="488"/>
      <c r="S24" s="487">
        <v>0</v>
      </c>
      <c r="T24" s="488"/>
      <c r="U24" s="487"/>
      <c r="V24" s="488"/>
      <c r="W24" s="487">
        <v>0</v>
      </c>
      <c r="X24" s="488"/>
      <c r="Y24" s="487">
        <v>0</v>
      </c>
      <c r="Z24" s="488"/>
      <c r="AA24" s="431"/>
      <c r="AB24" s="460"/>
      <c r="AC24" s="380"/>
      <c r="AD24" s="386"/>
      <c r="AE24" s="461"/>
      <c r="AF24" s="347"/>
      <c r="AG24" s="342"/>
      <c r="AH24" s="462"/>
      <c r="AI24" s="395"/>
      <c r="AJ24" s="463"/>
      <c r="AK24" s="342"/>
      <c r="AL24" s="463"/>
      <c r="AM24" s="2"/>
      <c r="AN24" s="463"/>
      <c r="AO24" s="2"/>
      <c r="AP24" s="463"/>
      <c r="AQ24" s="464"/>
      <c r="AR24" s="462"/>
      <c r="AS24" s="396"/>
      <c r="AT24" s="586"/>
      <c r="AU24" s="595"/>
      <c r="AV24" s="590"/>
      <c r="AW24" s="595"/>
      <c r="AX24" s="590"/>
      <c r="AY24" s="582"/>
      <c r="AZ24" s="590"/>
      <c r="BA24" s="595"/>
      <c r="BB24" s="590"/>
      <c r="BC24" s="582"/>
      <c r="BD24" s="590"/>
    </row>
    <row r="25" spans="1:56" ht="19.5" customHeight="1">
      <c r="A25" s="13" t="s">
        <v>11</v>
      </c>
      <c r="B25" s="415" t="s">
        <v>6</v>
      </c>
      <c r="C25" s="325">
        <v>11</v>
      </c>
      <c r="D25" s="307">
        <v>44890</v>
      </c>
      <c r="E25" s="325">
        <v>0</v>
      </c>
      <c r="F25" s="307">
        <v>0</v>
      </c>
      <c r="G25" s="325">
        <v>0</v>
      </c>
      <c r="H25" s="307">
        <v>0</v>
      </c>
      <c r="I25" s="325">
        <v>0</v>
      </c>
      <c r="J25" s="307">
        <v>0</v>
      </c>
      <c r="K25" s="485">
        <v>0</v>
      </c>
      <c r="L25" s="486">
        <v>0</v>
      </c>
      <c r="M25" s="485">
        <v>0</v>
      </c>
      <c r="N25" s="486">
        <v>0</v>
      </c>
      <c r="O25" s="485">
        <v>0</v>
      </c>
      <c r="P25" s="486">
        <v>0</v>
      </c>
      <c r="Q25" s="485">
        <v>0</v>
      </c>
      <c r="R25" s="486">
        <v>0</v>
      </c>
      <c r="S25" s="485">
        <v>0</v>
      </c>
      <c r="T25" s="486">
        <v>0</v>
      </c>
      <c r="U25" s="485">
        <v>0</v>
      </c>
      <c r="V25" s="486">
        <v>0</v>
      </c>
      <c r="W25" s="485">
        <v>0</v>
      </c>
      <c r="X25" s="486">
        <v>0</v>
      </c>
      <c r="Y25" s="485">
        <v>0</v>
      </c>
      <c r="Z25" s="486">
        <v>0</v>
      </c>
      <c r="AA25" s="430">
        <v>0</v>
      </c>
      <c r="AB25" s="349">
        <v>0</v>
      </c>
      <c r="AC25" s="379">
        <v>0</v>
      </c>
      <c r="AD25" s="385">
        <v>0</v>
      </c>
      <c r="AE25" s="456">
        <v>1</v>
      </c>
      <c r="AF25" s="346">
        <v>20000</v>
      </c>
      <c r="AG25" s="341">
        <v>0</v>
      </c>
      <c r="AH25" s="457">
        <v>0</v>
      </c>
      <c r="AI25" s="364">
        <v>1</v>
      </c>
      <c r="AJ25" s="458">
        <v>76500</v>
      </c>
      <c r="AK25" s="341">
        <v>1</v>
      </c>
      <c r="AL25" s="458">
        <v>680</v>
      </c>
      <c r="AM25" s="1">
        <v>2</v>
      </c>
      <c r="AN25" s="458">
        <v>22200</v>
      </c>
      <c r="AO25" s="1">
        <v>3</v>
      </c>
      <c r="AP25" s="458">
        <v>7180</v>
      </c>
      <c r="AQ25" s="459">
        <v>2</v>
      </c>
      <c r="AR25" s="457">
        <v>3500</v>
      </c>
      <c r="AS25" s="584">
        <v>0</v>
      </c>
      <c r="AT25" s="585">
        <v>0</v>
      </c>
      <c r="AU25" s="594">
        <v>0</v>
      </c>
      <c r="AV25" s="589">
        <v>0</v>
      </c>
      <c r="AW25" s="597">
        <v>1</v>
      </c>
      <c r="AX25" s="598">
        <v>776</v>
      </c>
      <c r="AY25" s="581">
        <v>0</v>
      </c>
      <c r="AZ25" s="589">
        <v>0</v>
      </c>
      <c r="BA25" s="594">
        <v>0</v>
      </c>
      <c r="BB25" s="589">
        <v>0</v>
      </c>
      <c r="BC25" s="581">
        <v>2</v>
      </c>
      <c r="BD25" s="589">
        <v>9666</v>
      </c>
    </row>
    <row r="26" spans="1:56" ht="19.5" customHeight="1">
      <c r="A26" s="13"/>
      <c r="B26" s="415" t="s">
        <v>7</v>
      </c>
      <c r="C26" s="325">
        <v>26</v>
      </c>
      <c r="D26" s="307">
        <v>27520</v>
      </c>
      <c r="E26" s="325">
        <v>0</v>
      </c>
      <c r="F26" s="307">
        <v>0</v>
      </c>
      <c r="G26" s="325">
        <v>0</v>
      </c>
      <c r="H26" s="307">
        <v>0</v>
      </c>
      <c r="I26" s="325">
        <v>0</v>
      </c>
      <c r="J26" s="307">
        <v>0</v>
      </c>
      <c r="K26" s="485">
        <v>0</v>
      </c>
      <c r="L26" s="486">
        <v>0</v>
      </c>
      <c r="M26" s="485">
        <v>0</v>
      </c>
      <c r="N26" s="486">
        <v>0</v>
      </c>
      <c r="O26" s="485">
        <v>1</v>
      </c>
      <c r="P26" s="486">
        <v>8</v>
      </c>
      <c r="Q26" s="485">
        <v>0</v>
      </c>
      <c r="R26" s="486">
        <v>0</v>
      </c>
      <c r="S26" s="485">
        <v>0</v>
      </c>
      <c r="T26" s="486">
        <v>0</v>
      </c>
      <c r="U26" s="485">
        <v>0</v>
      </c>
      <c r="V26" s="486">
        <v>0</v>
      </c>
      <c r="W26" s="485">
        <v>0</v>
      </c>
      <c r="X26" s="486">
        <v>0</v>
      </c>
      <c r="Y26" s="485">
        <v>0</v>
      </c>
      <c r="Z26" s="486">
        <v>0</v>
      </c>
      <c r="AA26" s="430">
        <v>0</v>
      </c>
      <c r="AB26" s="349">
        <v>0</v>
      </c>
      <c r="AC26" s="379">
        <v>1</v>
      </c>
      <c r="AD26" s="385">
        <v>161.16999999999999</v>
      </c>
      <c r="AE26" s="456">
        <v>0</v>
      </c>
      <c r="AF26" s="346">
        <v>0</v>
      </c>
      <c r="AG26" s="341">
        <v>1</v>
      </c>
      <c r="AH26" s="457">
        <v>848.20500000000004</v>
      </c>
      <c r="AI26" s="364">
        <v>1</v>
      </c>
      <c r="AJ26" s="458">
        <v>36.944000000000003</v>
      </c>
      <c r="AK26" s="341">
        <v>2</v>
      </c>
      <c r="AL26" s="458">
        <v>495</v>
      </c>
      <c r="AM26" s="1">
        <v>6</v>
      </c>
      <c r="AN26" s="458">
        <v>217</v>
      </c>
      <c r="AO26" s="1">
        <v>1</v>
      </c>
      <c r="AP26" s="458">
        <v>30</v>
      </c>
      <c r="AQ26" s="459">
        <v>1</v>
      </c>
      <c r="AR26" s="457">
        <v>49</v>
      </c>
      <c r="AS26" s="584">
        <v>3</v>
      </c>
      <c r="AT26" s="585">
        <v>2750</v>
      </c>
      <c r="AU26" s="594">
        <v>3</v>
      </c>
      <c r="AV26" s="589">
        <v>1169</v>
      </c>
      <c r="AW26" s="597">
        <v>2</v>
      </c>
      <c r="AX26" s="598">
        <v>100</v>
      </c>
      <c r="AY26" s="581">
        <v>6</v>
      </c>
      <c r="AZ26" s="589">
        <v>869</v>
      </c>
      <c r="BA26" s="594">
        <v>11</v>
      </c>
      <c r="BB26" s="589">
        <v>12688</v>
      </c>
      <c r="BC26" s="581">
        <v>0</v>
      </c>
      <c r="BD26" s="589">
        <v>0</v>
      </c>
    </row>
    <row r="27" spans="1:56" ht="19.5" customHeight="1">
      <c r="A27" s="13"/>
      <c r="B27" s="415" t="s">
        <v>90</v>
      </c>
      <c r="C27" s="325">
        <v>27</v>
      </c>
      <c r="D27" s="307">
        <v>5481</v>
      </c>
      <c r="E27" s="325">
        <v>0</v>
      </c>
      <c r="F27" s="307">
        <v>0</v>
      </c>
      <c r="G27" s="325">
        <v>0</v>
      </c>
      <c r="H27" s="307">
        <v>0</v>
      </c>
      <c r="I27" s="325">
        <v>0</v>
      </c>
      <c r="J27" s="307">
        <v>0</v>
      </c>
      <c r="K27" s="485">
        <v>0</v>
      </c>
      <c r="L27" s="486">
        <v>0</v>
      </c>
      <c r="M27" s="485">
        <v>0</v>
      </c>
      <c r="N27" s="486">
        <v>0</v>
      </c>
      <c r="O27" s="485">
        <v>0</v>
      </c>
      <c r="P27" s="486">
        <v>0</v>
      </c>
      <c r="Q27" s="485">
        <v>0</v>
      </c>
      <c r="R27" s="486">
        <v>0</v>
      </c>
      <c r="S27" s="485">
        <v>0</v>
      </c>
      <c r="T27" s="486">
        <v>0</v>
      </c>
      <c r="U27" s="485">
        <v>0</v>
      </c>
      <c r="V27" s="486">
        <v>0</v>
      </c>
      <c r="W27" s="485">
        <v>0</v>
      </c>
      <c r="X27" s="486">
        <v>0</v>
      </c>
      <c r="Y27" s="485">
        <v>0</v>
      </c>
      <c r="Z27" s="486">
        <v>0</v>
      </c>
      <c r="AA27" s="430">
        <v>0</v>
      </c>
      <c r="AB27" s="349">
        <v>0</v>
      </c>
      <c r="AC27" s="379">
        <v>0</v>
      </c>
      <c r="AD27" s="385">
        <v>0</v>
      </c>
      <c r="AE27" s="456"/>
      <c r="AF27" s="346"/>
      <c r="AG27" s="341"/>
      <c r="AH27" s="457"/>
      <c r="AI27" s="364"/>
      <c r="AJ27" s="458"/>
      <c r="AK27" s="341"/>
      <c r="AL27" s="458"/>
      <c r="AM27" s="1"/>
      <c r="AN27" s="458"/>
      <c r="AO27" s="1"/>
      <c r="AP27" s="458"/>
      <c r="AQ27" s="459"/>
      <c r="AR27" s="457"/>
      <c r="AS27" s="584"/>
      <c r="AT27" s="585"/>
      <c r="AU27" s="594"/>
      <c r="AV27" s="589"/>
      <c r="AW27" s="597"/>
      <c r="AX27" s="598"/>
      <c r="AY27" s="581"/>
      <c r="AZ27" s="589"/>
      <c r="BA27" s="594"/>
      <c r="BB27" s="589"/>
      <c r="BC27" s="581"/>
      <c r="BD27" s="589"/>
    </row>
    <row r="28" spans="1:56" ht="19.5" customHeight="1">
      <c r="A28" s="10"/>
      <c r="B28" s="416"/>
      <c r="C28" s="326"/>
      <c r="D28" s="309"/>
      <c r="E28" s="326"/>
      <c r="F28" s="309"/>
      <c r="G28" s="326"/>
      <c r="H28" s="309"/>
      <c r="I28" s="326"/>
      <c r="J28" s="309"/>
      <c r="K28" s="487"/>
      <c r="L28" s="488"/>
      <c r="M28" s="487"/>
      <c r="N28" s="488"/>
      <c r="O28" s="487"/>
      <c r="P28" s="488"/>
      <c r="Q28" s="487"/>
      <c r="R28" s="488"/>
      <c r="S28" s="487"/>
      <c r="T28" s="488"/>
      <c r="U28" s="487"/>
      <c r="V28" s="488"/>
      <c r="W28" s="487"/>
      <c r="X28" s="488"/>
      <c r="Y28" s="487"/>
      <c r="Z28" s="488"/>
      <c r="AA28" s="431"/>
      <c r="AB28" s="460"/>
      <c r="AC28" s="380"/>
      <c r="AD28" s="386"/>
      <c r="AE28" s="461"/>
      <c r="AF28" s="347"/>
      <c r="AG28" s="342"/>
      <c r="AH28" s="462"/>
      <c r="AI28" s="395"/>
      <c r="AJ28" s="463"/>
      <c r="AK28" s="342"/>
      <c r="AL28" s="463"/>
      <c r="AM28" s="2"/>
      <c r="AN28" s="463"/>
      <c r="AO28" s="2"/>
      <c r="AP28" s="463"/>
      <c r="AQ28" s="464"/>
      <c r="AR28" s="462"/>
      <c r="AS28" s="396"/>
      <c r="AT28" s="586"/>
      <c r="AU28" s="595"/>
      <c r="AV28" s="590"/>
      <c r="AW28" s="595"/>
      <c r="AX28" s="590"/>
      <c r="AY28" s="582"/>
      <c r="AZ28" s="590"/>
      <c r="BA28" s="595"/>
      <c r="BB28" s="590"/>
      <c r="BC28" s="582"/>
      <c r="BD28" s="590"/>
    </row>
    <row r="29" spans="1:56" ht="19.5" customHeight="1">
      <c r="A29" s="13" t="s">
        <v>12</v>
      </c>
      <c r="B29" s="415" t="s">
        <v>6</v>
      </c>
      <c r="C29" s="325">
        <v>0</v>
      </c>
      <c r="D29" s="307">
        <v>0</v>
      </c>
      <c r="E29" s="325">
        <v>19</v>
      </c>
      <c r="F29" s="307">
        <v>65081</v>
      </c>
      <c r="G29" s="325">
        <v>12</v>
      </c>
      <c r="H29" s="307">
        <v>35124</v>
      </c>
      <c r="I29" s="325">
        <v>15</v>
      </c>
      <c r="J29" s="307">
        <v>7669</v>
      </c>
      <c r="K29" s="485">
        <v>19</v>
      </c>
      <c r="L29" s="486">
        <v>159623</v>
      </c>
      <c r="M29" s="485">
        <v>13</v>
      </c>
      <c r="N29" s="486">
        <v>47761</v>
      </c>
      <c r="O29" s="485">
        <v>15</v>
      </c>
      <c r="P29" s="486">
        <v>123088</v>
      </c>
      <c r="Q29" s="485">
        <v>20</v>
      </c>
      <c r="R29" s="486">
        <v>81035</v>
      </c>
      <c r="S29" s="485">
        <v>25</v>
      </c>
      <c r="T29" s="486">
        <v>46470.2</v>
      </c>
      <c r="U29" s="485">
        <v>16</v>
      </c>
      <c r="V29" s="486">
        <v>20473</v>
      </c>
      <c r="W29" s="485">
        <v>30</v>
      </c>
      <c r="X29" s="486">
        <v>143917</v>
      </c>
      <c r="Y29" s="485">
        <v>42</v>
      </c>
      <c r="Z29" s="486">
        <v>79425.180000000008</v>
      </c>
      <c r="AA29" s="430">
        <v>36</v>
      </c>
      <c r="AB29" s="349">
        <v>91994.552000000011</v>
      </c>
      <c r="AC29" s="379">
        <v>37</v>
      </c>
      <c r="AD29" s="385">
        <v>82602.989000000001</v>
      </c>
      <c r="AE29" s="456">
        <v>21</v>
      </c>
      <c r="AF29" s="346">
        <v>12494</v>
      </c>
      <c r="AG29" s="341">
        <v>10</v>
      </c>
      <c r="AH29" s="457">
        <v>9611</v>
      </c>
      <c r="AI29" s="364">
        <v>14</v>
      </c>
      <c r="AJ29" s="458">
        <v>5591.7960000000003</v>
      </c>
      <c r="AK29" s="341">
        <v>16</v>
      </c>
      <c r="AL29" s="458">
        <v>31740</v>
      </c>
      <c r="AM29" s="1">
        <v>9</v>
      </c>
      <c r="AN29" s="458">
        <v>5786</v>
      </c>
      <c r="AO29" s="1">
        <v>15</v>
      </c>
      <c r="AP29" s="458">
        <v>24026</v>
      </c>
      <c r="AQ29" s="459">
        <v>16</v>
      </c>
      <c r="AR29" s="457">
        <v>9257</v>
      </c>
      <c r="AS29" s="584">
        <v>7</v>
      </c>
      <c r="AT29" s="585">
        <v>8948</v>
      </c>
      <c r="AU29" s="594">
        <v>16</v>
      </c>
      <c r="AV29" s="589">
        <v>15772</v>
      </c>
      <c r="AW29" s="597">
        <v>9</v>
      </c>
      <c r="AX29" s="598">
        <v>3060</v>
      </c>
      <c r="AY29" s="581">
        <v>8</v>
      </c>
      <c r="AZ29" s="589">
        <v>2608</v>
      </c>
      <c r="BA29" s="594">
        <v>12</v>
      </c>
      <c r="BB29" s="589">
        <v>24229</v>
      </c>
      <c r="BC29" s="581">
        <v>14</v>
      </c>
      <c r="BD29" s="589">
        <v>8447</v>
      </c>
    </row>
    <row r="30" spans="1:56" ht="19.5" customHeight="1">
      <c r="A30" s="13"/>
      <c r="B30" s="415" t="s">
        <v>7</v>
      </c>
      <c r="C30" s="325">
        <v>0</v>
      </c>
      <c r="D30" s="307">
        <v>0</v>
      </c>
      <c r="E30" s="325">
        <v>24</v>
      </c>
      <c r="F30" s="307">
        <v>18708</v>
      </c>
      <c r="G30" s="325">
        <v>25</v>
      </c>
      <c r="H30" s="307">
        <v>3395</v>
      </c>
      <c r="I30" s="325">
        <v>20</v>
      </c>
      <c r="J30" s="307">
        <v>3920</v>
      </c>
      <c r="K30" s="485">
        <v>42</v>
      </c>
      <c r="L30" s="486">
        <v>40682</v>
      </c>
      <c r="M30" s="485">
        <v>39</v>
      </c>
      <c r="N30" s="486">
        <v>2933</v>
      </c>
      <c r="O30" s="485">
        <v>22</v>
      </c>
      <c r="P30" s="486">
        <v>5339</v>
      </c>
      <c r="Q30" s="485">
        <v>24</v>
      </c>
      <c r="R30" s="486">
        <v>8335</v>
      </c>
      <c r="S30" s="485">
        <v>26</v>
      </c>
      <c r="T30" s="486">
        <v>10690.968000000001</v>
      </c>
      <c r="U30" s="485">
        <v>21</v>
      </c>
      <c r="V30" s="486">
        <v>5941</v>
      </c>
      <c r="W30" s="485">
        <v>28</v>
      </c>
      <c r="X30" s="486">
        <v>6918</v>
      </c>
      <c r="Y30" s="485">
        <v>27</v>
      </c>
      <c r="Z30" s="486">
        <v>18461.790999999997</v>
      </c>
      <c r="AA30" s="430">
        <v>41</v>
      </c>
      <c r="AB30" s="349">
        <v>10158.423000000001</v>
      </c>
      <c r="AC30" s="379">
        <v>47</v>
      </c>
      <c r="AD30" s="385">
        <v>20087.019</v>
      </c>
      <c r="AE30" s="456">
        <v>35</v>
      </c>
      <c r="AF30" s="346">
        <v>6670.5509999999995</v>
      </c>
      <c r="AG30" s="341">
        <v>88</v>
      </c>
      <c r="AH30" s="457">
        <v>8694.1119999999992</v>
      </c>
      <c r="AI30" s="364">
        <v>51</v>
      </c>
      <c r="AJ30" s="458">
        <v>7258.2339999999986</v>
      </c>
      <c r="AK30" s="341">
        <v>69</v>
      </c>
      <c r="AL30" s="458">
        <v>13077</v>
      </c>
      <c r="AM30" s="1">
        <v>84</v>
      </c>
      <c r="AN30" s="458">
        <v>11208</v>
      </c>
      <c r="AO30" s="1">
        <v>90</v>
      </c>
      <c r="AP30" s="458">
        <v>9951</v>
      </c>
      <c r="AQ30" s="459">
        <v>98</v>
      </c>
      <c r="AR30" s="457">
        <v>25065</v>
      </c>
      <c r="AS30" s="584">
        <v>79</v>
      </c>
      <c r="AT30" s="585">
        <v>15115</v>
      </c>
      <c r="AU30" s="594">
        <v>108</v>
      </c>
      <c r="AV30" s="589">
        <v>11464</v>
      </c>
      <c r="AW30" s="597">
        <v>96</v>
      </c>
      <c r="AX30" s="598">
        <v>18873</v>
      </c>
      <c r="AY30" s="581">
        <v>55</v>
      </c>
      <c r="AZ30" s="589">
        <v>4939</v>
      </c>
      <c r="BA30" s="594">
        <v>101</v>
      </c>
      <c r="BB30" s="589">
        <v>9534</v>
      </c>
      <c r="BC30" s="581">
        <v>91</v>
      </c>
      <c r="BD30" s="589">
        <v>14616</v>
      </c>
    </row>
    <row r="31" spans="1:56" ht="19.5" customHeight="1">
      <c r="A31" s="13"/>
      <c r="B31" s="415" t="s">
        <v>90</v>
      </c>
      <c r="C31" s="325">
        <v>0</v>
      </c>
      <c r="D31" s="307">
        <v>0</v>
      </c>
      <c r="E31" s="325">
        <v>67</v>
      </c>
      <c r="F31" s="307">
        <v>22322</v>
      </c>
      <c r="G31" s="325">
        <v>71</v>
      </c>
      <c r="H31" s="307">
        <v>19455</v>
      </c>
      <c r="I31" s="325">
        <v>54</v>
      </c>
      <c r="J31" s="307">
        <v>10646</v>
      </c>
      <c r="K31" s="485">
        <v>61</v>
      </c>
      <c r="L31" s="486">
        <v>38631</v>
      </c>
      <c r="M31" s="485">
        <v>70</v>
      </c>
      <c r="N31" s="486">
        <v>25031</v>
      </c>
      <c r="O31" s="485">
        <v>74</v>
      </c>
      <c r="P31" s="486">
        <v>20420</v>
      </c>
      <c r="Q31" s="485">
        <v>141</v>
      </c>
      <c r="R31" s="486">
        <v>25053</v>
      </c>
      <c r="S31" s="485">
        <v>131</v>
      </c>
      <c r="T31" s="486">
        <v>30805.584999999999</v>
      </c>
      <c r="U31" s="485">
        <v>146</v>
      </c>
      <c r="V31" s="486">
        <v>45018</v>
      </c>
      <c r="W31" s="485">
        <v>122</v>
      </c>
      <c r="X31" s="486">
        <v>26298</v>
      </c>
      <c r="Y31" s="485">
        <v>170</v>
      </c>
      <c r="Z31" s="486">
        <v>22226.254999999997</v>
      </c>
      <c r="AA31" s="430">
        <v>153</v>
      </c>
      <c r="AB31" s="349">
        <v>55335.994000000006</v>
      </c>
      <c r="AC31" s="379">
        <v>117</v>
      </c>
      <c r="AD31" s="385">
        <v>25446.210999999999</v>
      </c>
      <c r="AE31" s="456"/>
      <c r="AF31" s="346"/>
      <c r="AG31" s="341"/>
      <c r="AH31" s="457"/>
      <c r="AI31" s="364"/>
      <c r="AJ31" s="458"/>
      <c r="AK31" s="341"/>
      <c r="AL31" s="458"/>
      <c r="AM31" s="1"/>
      <c r="AN31" s="458"/>
      <c r="AO31" s="1"/>
      <c r="AP31" s="458"/>
      <c r="AQ31" s="459"/>
      <c r="AR31" s="457"/>
      <c r="AS31" s="584"/>
      <c r="AT31" s="585"/>
      <c r="AU31" s="594"/>
      <c r="AV31" s="589"/>
      <c r="AW31" s="597"/>
      <c r="AX31" s="598"/>
      <c r="AY31" s="581"/>
      <c r="AZ31" s="589"/>
      <c r="BA31" s="594"/>
      <c r="BB31" s="589"/>
      <c r="BC31" s="581"/>
      <c r="BD31" s="589"/>
    </row>
    <row r="32" spans="1:56" ht="19.5" customHeight="1">
      <c r="A32" s="10"/>
      <c r="B32" s="416"/>
      <c r="C32" s="326"/>
      <c r="D32" s="309"/>
      <c r="E32" s="326"/>
      <c r="F32" s="309"/>
      <c r="G32" s="326"/>
      <c r="H32" s="309"/>
      <c r="I32" s="326"/>
      <c r="J32" s="309"/>
      <c r="K32" s="487"/>
      <c r="L32" s="488"/>
      <c r="M32" s="487"/>
      <c r="N32" s="488"/>
      <c r="O32" s="487"/>
      <c r="P32" s="488"/>
      <c r="Q32" s="487"/>
      <c r="R32" s="488"/>
      <c r="S32" s="487"/>
      <c r="T32" s="488"/>
      <c r="U32" s="487"/>
      <c r="V32" s="488"/>
      <c r="W32" s="487"/>
      <c r="X32" s="488"/>
      <c r="Y32" s="487"/>
      <c r="Z32" s="488"/>
      <c r="AA32" s="431"/>
      <c r="AB32" s="460"/>
      <c r="AC32" s="380"/>
      <c r="AD32" s="386"/>
      <c r="AE32" s="461"/>
      <c r="AF32" s="347"/>
      <c r="AG32" s="342"/>
      <c r="AH32" s="462"/>
      <c r="AI32" s="395"/>
      <c r="AJ32" s="463"/>
      <c r="AK32" s="342"/>
      <c r="AL32" s="463"/>
      <c r="AM32" s="2"/>
      <c r="AN32" s="463"/>
      <c r="AO32" s="2"/>
      <c r="AP32" s="463"/>
      <c r="AQ32" s="464"/>
      <c r="AR32" s="462"/>
      <c r="AS32" s="396"/>
      <c r="AT32" s="586"/>
      <c r="AU32" s="595"/>
      <c r="AV32" s="590"/>
      <c r="AW32" s="595"/>
      <c r="AX32" s="590"/>
      <c r="AY32" s="582"/>
      <c r="AZ32" s="590"/>
      <c r="BA32" s="595"/>
      <c r="BB32" s="590"/>
      <c r="BC32" s="582"/>
      <c r="BD32" s="590"/>
    </row>
    <row r="33" spans="1:57" ht="19.5" customHeight="1">
      <c r="A33" s="13" t="s">
        <v>13</v>
      </c>
      <c r="B33" s="415" t="s">
        <v>6</v>
      </c>
      <c r="C33" s="325">
        <v>0</v>
      </c>
      <c r="D33" s="307">
        <v>0</v>
      </c>
      <c r="E33" s="325">
        <v>0</v>
      </c>
      <c r="F33" s="307">
        <v>0</v>
      </c>
      <c r="G33" s="325">
        <v>0</v>
      </c>
      <c r="H33" s="307">
        <v>0</v>
      </c>
      <c r="I33" s="325">
        <v>0</v>
      </c>
      <c r="J33" s="307">
        <v>0</v>
      </c>
      <c r="K33" s="485">
        <v>0</v>
      </c>
      <c r="L33" s="486">
        <v>0</v>
      </c>
      <c r="M33" s="485">
        <v>3</v>
      </c>
      <c r="N33" s="486">
        <v>4466</v>
      </c>
      <c r="O33" s="485">
        <v>1</v>
      </c>
      <c r="P33" s="486">
        <v>806</v>
      </c>
      <c r="Q33" s="485">
        <v>3</v>
      </c>
      <c r="R33" s="486">
        <v>4330</v>
      </c>
      <c r="S33" s="485">
        <v>0</v>
      </c>
      <c r="T33" s="486">
        <v>0</v>
      </c>
      <c r="U33" s="485">
        <v>0</v>
      </c>
      <c r="V33" s="486">
        <v>896</v>
      </c>
      <c r="W33" s="485">
        <v>2</v>
      </c>
      <c r="X33" s="486">
        <v>3701</v>
      </c>
      <c r="Y33" s="485">
        <v>1</v>
      </c>
      <c r="Z33" s="486">
        <v>2</v>
      </c>
      <c r="AA33" s="430">
        <v>6</v>
      </c>
      <c r="AB33" s="349">
        <v>10038.923000000001</v>
      </c>
      <c r="AC33" s="379">
        <v>9</v>
      </c>
      <c r="AD33" s="385">
        <v>583.43700000000001</v>
      </c>
      <c r="AE33" s="456">
        <v>3</v>
      </c>
      <c r="AF33" s="346">
        <v>9498</v>
      </c>
      <c r="AG33" s="341">
        <v>0</v>
      </c>
      <c r="AH33" s="457">
        <v>0</v>
      </c>
      <c r="AI33" s="364">
        <v>4</v>
      </c>
      <c r="AJ33" s="458">
        <v>1879.01</v>
      </c>
      <c r="AK33" s="341">
        <v>3</v>
      </c>
      <c r="AL33" s="458">
        <v>20600</v>
      </c>
      <c r="AM33" s="1">
        <v>1</v>
      </c>
      <c r="AN33" s="458">
        <v>750</v>
      </c>
      <c r="AO33" s="1">
        <v>0</v>
      </c>
      <c r="AP33" s="458">
        <v>0</v>
      </c>
      <c r="AQ33" s="459">
        <v>1</v>
      </c>
      <c r="AR33" s="457">
        <v>90</v>
      </c>
      <c r="AS33" s="584">
        <v>0</v>
      </c>
      <c r="AT33" s="585">
        <v>0</v>
      </c>
      <c r="AU33" s="594">
        <v>2</v>
      </c>
      <c r="AV33" s="589">
        <v>3210</v>
      </c>
      <c r="AW33" s="597">
        <v>0</v>
      </c>
      <c r="AX33" s="598">
        <v>0</v>
      </c>
      <c r="AY33" s="581">
        <v>0</v>
      </c>
      <c r="AZ33" s="589">
        <v>0</v>
      </c>
      <c r="BA33" s="594">
        <v>0</v>
      </c>
      <c r="BB33" s="589">
        <v>0</v>
      </c>
      <c r="BC33" s="581">
        <v>0</v>
      </c>
      <c r="BD33" s="589">
        <v>0</v>
      </c>
    </row>
    <row r="34" spans="1:57" ht="19.5" customHeight="1">
      <c r="A34" s="13"/>
      <c r="B34" s="415" t="s">
        <v>7</v>
      </c>
      <c r="C34" s="325">
        <v>0</v>
      </c>
      <c r="D34" s="307">
        <v>0</v>
      </c>
      <c r="E34" s="325">
        <v>0</v>
      </c>
      <c r="F34" s="307">
        <v>0</v>
      </c>
      <c r="G34" s="325">
        <v>0</v>
      </c>
      <c r="H34" s="307">
        <v>0</v>
      </c>
      <c r="I34" s="325">
        <v>0</v>
      </c>
      <c r="J34" s="307">
        <v>0</v>
      </c>
      <c r="K34" s="485">
        <v>0</v>
      </c>
      <c r="L34" s="486">
        <v>0</v>
      </c>
      <c r="M34" s="485">
        <v>0</v>
      </c>
      <c r="N34" s="486">
        <v>0</v>
      </c>
      <c r="O34" s="485">
        <v>0</v>
      </c>
      <c r="P34" s="486">
        <v>0</v>
      </c>
      <c r="Q34" s="485">
        <v>0</v>
      </c>
      <c r="R34" s="486">
        <v>0</v>
      </c>
      <c r="S34" s="485">
        <v>0</v>
      </c>
      <c r="T34" s="486">
        <v>0</v>
      </c>
      <c r="U34" s="485">
        <v>0</v>
      </c>
      <c r="V34" s="486">
        <v>0</v>
      </c>
      <c r="W34" s="485">
        <v>0</v>
      </c>
      <c r="X34" s="486">
        <v>0</v>
      </c>
      <c r="Y34" s="485">
        <v>0</v>
      </c>
      <c r="Z34" s="486">
        <v>0</v>
      </c>
      <c r="AA34" s="430">
        <v>2</v>
      </c>
      <c r="AB34" s="349">
        <v>58.735999999999997</v>
      </c>
      <c r="AC34" s="379">
        <v>1</v>
      </c>
      <c r="AD34" s="385">
        <v>7.5</v>
      </c>
      <c r="AE34" s="456">
        <v>0</v>
      </c>
      <c r="AF34" s="346">
        <v>0</v>
      </c>
      <c r="AG34" s="341">
        <v>0</v>
      </c>
      <c r="AH34" s="457">
        <v>0</v>
      </c>
      <c r="AI34" s="364">
        <v>0</v>
      </c>
      <c r="AJ34" s="458">
        <v>0</v>
      </c>
      <c r="AK34" s="341">
        <v>0</v>
      </c>
      <c r="AL34" s="458">
        <v>0</v>
      </c>
      <c r="AM34" s="1">
        <v>0</v>
      </c>
      <c r="AN34" s="458">
        <v>0</v>
      </c>
      <c r="AO34" s="1">
        <v>1</v>
      </c>
      <c r="AP34" s="458">
        <v>210</v>
      </c>
      <c r="AQ34" s="459">
        <v>0</v>
      </c>
      <c r="AR34" s="457">
        <v>0</v>
      </c>
      <c r="AS34" s="584">
        <v>0</v>
      </c>
      <c r="AT34" s="585">
        <v>0</v>
      </c>
      <c r="AU34" s="594">
        <v>0</v>
      </c>
      <c r="AV34" s="589">
        <v>0</v>
      </c>
      <c r="AW34" s="597">
        <v>0</v>
      </c>
      <c r="AX34" s="598">
        <v>0</v>
      </c>
      <c r="AY34" s="581">
        <v>1</v>
      </c>
      <c r="AZ34" s="589">
        <v>289</v>
      </c>
      <c r="BA34" s="594">
        <v>0</v>
      </c>
      <c r="BB34" s="589">
        <v>0</v>
      </c>
      <c r="BC34" s="581">
        <v>0</v>
      </c>
      <c r="BD34" s="589">
        <v>0</v>
      </c>
    </row>
    <row r="35" spans="1:57" ht="19.5" customHeight="1">
      <c r="A35" s="13"/>
      <c r="B35" s="415" t="s">
        <v>90</v>
      </c>
      <c r="C35" s="325">
        <v>0</v>
      </c>
      <c r="D35" s="307">
        <v>0</v>
      </c>
      <c r="E35" s="325">
        <v>0</v>
      </c>
      <c r="F35" s="307">
        <v>0</v>
      </c>
      <c r="G35" s="325">
        <v>0</v>
      </c>
      <c r="H35" s="307">
        <v>0</v>
      </c>
      <c r="I35" s="325">
        <v>0</v>
      </c>
      <c r="J35" s="307">
        <v>0</v>
      </c>
      <c r="K35" s="485">
        <v>0</v>
      </c>
      <c r="L35" s="486">
        <v>0</v>
      </c>
      <c r="M35" s="485">
        <v>0</v>
      </c>
      <c r="N35" s="486">
        <v>0</v>
      </c>
      <c r="O35" s="485">
        <v>0</v>
      </c>
      <c r="P35" s="486">
        <v>0</v>
      </c>
      <c r="Q35" s="485">
        <v>0</v>
      </c>
      <c r="R35" s="486">
        <v>0</v>
      </c>
      <c r="S35" s="485">
        <v>0</v>
      </c>
      <c r="T35" s="486">
        <v>0</v>
      </c>
      <c r="U35" s="485">
        <v>0</v>
      </c>
      <c r="V35" s="486">
        <v>0</v>
      </c>
      <c r="W35" s="485">
        <v>0</v>
      </c>
      <c r="X35" s="486">
        <v>0</v>
      </c>
      <c r="Y35" s="485">
        <v>0</v>
      </c>
      <c r="Z35" s="486">
        <v>0</v>
      </c>
      <c r="AA35" s="430"/>
      <c r="AB35" s="349"/>
      <c r="AC35" s="379"/>
      <c r="AD35" s="385"/>
      <c r="AE35" s="456"/>
      <c r="AF35" s="346"/>
      <c r="AG35" s="341"/>
      <c r="AH35" s="457"/>
      <c r="AI35" s="364"/>
      <c r="AJ35" s="458"/>
      <c r="AK35" s="341"/>
      <c r="AL35" s="458"/>
      <c r="AM35" s="1"/>
      <c r="AN35" s="458"/>
      <c r="AO35" s="1"/>
      <c r="AP35" s="458"/>
      <c r="AQ35" s="459"/>
      <c r="AR35" s="457"/>
      <c r="AS35" s="584"/>
      <c r="AT35" s="585"/>
      <c r="AU35" s="594"/>
      <c r="AV35" s="589"/>
      <c r="AW35" s="597"/>
      <c r="AX35" s="598"/>
      <c r="AY35" s="581"/>
      <c r="AZ35" s="589"/>
      <c r="BA35" s="594"/>
      <c r="BB35" s="589"/>
      <c r="BC35" s="581"/>
      <c r="BD35" s="589"/>
    </row>
    <row r="36" spans="1:57" ht="19.5" customHeight="1">
      <c r="A36" s="10"/>
      <c r="B36" s="416"/>
      <c r="C36" s="326"/>
      <c r="D36" s="309"/>
      <c r="E36" s="326"/>
      <c r="F36" s="309"/>
      <c r="G36" s="326"/>
      <c r="H36" s="309"/>
      <c r="I36" s="326"/>
      <c r="J36" s="309"/>
      <c r="K36" s="487"/>
      <c r="L36" s="488"/>
      <c r="M36" s="487"/>
      <c r="N36" s="488"/>
      <c r="O36" s="487"/>
      <c r="P36" s="488"/>
      <c r="Q36" s="487"/>
      <c r="R36" s="488"/>
      <c r="S36" s="487"/>
      <c r="T36" s="488"/>
      <c r="U36" s="487"/>
      <c r="V36" s="488"/>
      <c r="W36" s="487"/>
      <c r="X36" s="488"/>
      <c r="Y36" s="487"/>
      <c r="Z36" s="488"/>
      <c r="AA36" s="431"/>
      <c r="AB36" s="460"/>
      <c r="AC36" s="380"/>
      <c r="AD36" s="386"/>
      <c r="AE36" s="461"/>
      <c r="AF36" s="347"/>
      <c r="AG36" s="342"/>
      <c r="AH36" s="462"/>
      <c r="AI36" s="395"/>
      <c r="AJ36" s="463"/>
      <c r="AK36" s="342"/>
      <c r="AL36" s="463"/>
      <c r="AM36" s="2"/>
      <c r="AN36" s="463"/>
      <c r="AO36" s="2"/>
      <c r="AP36" s="463"/>
      <c r="AQ36" s="464"/>
      <c r="AR36" s="462"/>
      <c r="AS36" s="396"/>
      <c r="AT36" s="586"/>
      <c r="AU36" s="595"/>
      <c r="AV36" s="590"/>
      <c r="AW36" s="595"/>
      <c r="AX36" s="590"/>
      <c r="AY36" s="582"/>
      <c r="AZ36" s="590"/>
      <c r="BA36" s="595"/>
      <c r="BB36" s="590"/>
      <c r="BC36" s="582"/>
      <c r="BD36" s="590"/>
    </row>
    <row r="37" spans="1:57" ht="19.5" customHeight="1">
      <c r="A37" s="13" t="s">
        <v>14</v>
      </c>
      <c r="B37" s="415" t="s">
        <v>6</v>
      </c>
      <c r="C37" s="325">
        <v>0</v>
      </c>
      <c r="D37" s="307">
        <v>0</v>
      </c>
      <c r="E37" s="325">
        <v>0</v>
      </c>
      <c r="F37" s="307">
        <v>0</v>
      </c>
      <c r="G37" s="325">
        <v>0</v>
      </c>
      <c r="H37" s="307">
        <v>0</v>
      </c>
      <c r="I37" s="325">
        <v>0</v>
      </c>
      <c r="J37" s="307">
        <v>0</v>
      </c>
      <c r="K37" s="485">
        <v>0</v>
      </c>
      <c r="L37" s="486">
        <v>0</v>
      </c>
      <c r="M37" s="485">
        <v>0</v>
      </c>
      <c r="N37" s="486">
        <v>0</v>
      </c>
      <c r="O37" s="485">
        <v>0</v>
      </c>
      <c r="P37" s="486">
        <v>0</v>
      </c>
      <c r="Q37" s="485">
        <v>0</v>
      </c>
      <c r="R37" s="486">
        <v>0</v>
      </c>
      <c r="S37" s="485">
        <v>0</v>
      </c>
      <c r="T37" s="486">
        <v>0</v>
      </c>
      <c r="U37" s="485">
        <v>0</v>
      </c>
      <c r="V37" s="486">
        <v>0</v>
      </c>
      <c r="W37" s="485">
        <v>0</v>
      </c>
      <c r="X37" s="486">
        <v>0</v>
      </c>
      <c r="Y37" s="485">
        <v>0</v>
      </c>
      <c r="Z37" s="486">
        <v>0</v>
      </c>
      <c r="AA37" s="430">
        <v>0</v>
      </c>
      <c r="AB37" s="349">
        <v>0</v>
      </c>
      <c r="AC37" s="379">
        <v>1</v>
      </c>
      <c r="AD37" s="385">
        <v>350</v>
      </c>
      <c r="AE37" s="456">
        <v>3</v>
      </c>
      <c r="AF37" s="346">
        <v>1633.5820000000001</v>
      </c>
      <c r="AG37" s="341">
        <v>2</v>
      </c>
      <c r="AH37" s="457">
        <v>1136</v>
      </c>
      <c r="AI37" s="364">
        <v>0</v>
      </c>
      <c r="AJ37" s="458">
        <v>0</v>
      </c>
      <c r="AK37" s="341">
        <v>0</v>
      </c>
      <c r="AL37" s="458">
        <v>0</v>
      </c>
      <c r="AM37" s="1">
        <v>2</v>
      </c>
      <c r="AN37" s="458">
        <v>1330</v>
      </c>
      <c r="AO37" s="1">
        <v>2</v>
      </c>
      <c r="AP37" s="458">
        <v>2797</v>
      </c>
      <c r="AQ37" s="459">
        <v>6</v>
      </c>
      <c r="AR37" s="457">
        <v>7622</v>
      </c>
      <c r="AS37" s="584">
        <v>5</v>
      </c>
      <c r="AT37" s="585">
        <v>5638</v>
      </c>
      <c r="AU37" s="594">
        <v>2</v>
      </c>
      <c r="AV37" s="589">
        <v>3201</v>
      </c>
      <c r="AW37" s="597">
        <v>1</v>
      </c>
      <c r="AX37" s="598">
        <v>1000</v>
      </c>
      <c r="AY37" s="581">
        <v>4</v>
      </c>
      <c r="AZ37" s="589">
        <v>2282</v>
      </c>
      <c r="BA37" s="594">
        <v>5</v>
      </c>
      <c r="BB37" s="589">
        <v>2231</v>
      </c>
      <c r="BC37" s="581">
        <v>0</v>
      </c>
      <c r="BD37" s="589">
        <v>0</v>
      </c>
    </row>
    <row r="38" spans="1:57" ht="19.5" customHeight="1">
      <c r="A38" s="13" t="s">
        <v>15</v>
      </c>
      <c r="B38" s="415" t="s">
        <v>7</v>
      </c>
      <c r="C38" s="325">
        <v>0</v>
      </c>
      <c r="D38" s="307">
        <v>0</v>
      </c>
      <c r="E38" s="325">
        <v>0</v>
      </c>
      <c r="F38" s="307">
        <v>0</v>
      </c>
      <c r="G38" s="325">
        <v>0</v>
      </c>
      <c r="H38" s="307">
        <v>0</v>
      </c>
      <c r="I38" s="325">
        <v>0</v>
      </c>
      <c r="J38" s="307">
        <v>0</v>
      </c>
      <c r="K38" s="485">
        <v>0</v>
      </c>
      <c r="L38" s="486">
        <v>0</v>
      </c>
      <c r="M38" s="485">
        <v>0</v>
      </c>
      <c r="N38" s="486">
        <v>0</v>
      </c>
      <c r="O38" s="485">
        <v>0</v>
      </c>
      <c r="P38" s="486">
        <v>0</v>
      </c>
      <c r="Q38" s="485">
        <v>0</v>
      </c>
      <c r="R38" s="486">
        <v>0</v>
      </c>
      <c r="S38" s="485">
        <v>0</v>
      </c>
      <c r="T38" s="486">
        <v>0</v>
      </c>
      <c r="U38" s="485">
        <v>0</v>
      </c>
      <c r="V38" s="486">
        <v>0</v>
      </c>
      <c r="W38" s="485">
        <v>0</v>
      </c>
      <c r="X38" s="486">
        <v>0</v>
      </c>
      <c r="Y38" s="485">
        <v>0</v>
      </c>
      <c r="Z38" s="486">
        <v>0</v>
      </c>
      <c r="AA38" s="430">
        <v>0</v>
      </c>
      <c r="AB38" s="349">
        <v>0</v>
      </c>
      <c r="AC38" s="379">
        <v>0</v>
      </c>
      <c r="AD38" s="385">
        <v>0</v>
      </c>
      <c r="AE38" s="456">
        <v>0</v>
      </c>
      <c r="AF38" s="346">
        <v>0</v>
      </c>
      <c r="AG38" s="341">
        <v>2</v>
      </c>
      <c r="AH38" s="457">
        <v>417</v>
      </c>
      <c r="AI38" s="364">
        <v>1</v>
      </c>
      <c r="AJ38" s="458">
        <v>50</v>
      </c>
      <c r="AK38" s="341">
        <v>3</v>
      </c>
      <c r="AL38" s="458">
        <v>377</v>
      </c>
      <c r="AM38" s="1">
        <v>0</v>
      </c>
      <c r="AN38" s="458">
        <v>0</v>
      </c>
      <c r="AO38" s="1">
        <v>0</v>
      </c>
      <c r="AP38" s="458">
        <v>0</v>
      </c>
      <c r="AQ38" s="459">
        <v>0</v>
      </c>
      <c r="AR38" s="457">
        <v>0</v>
      </c>
      <c r="AS38" s="584">
        <v>4</v>
      </c>
      <c r="AT38" s="585">
        <v>980</v>
      </c>
      <c r="AU38" s="594">
        <v>3</v>
      </c>
      <c r="AV38" s="589">
        <v>551</v>
      </c>
      <c r="AW38" s="597">
        <v>5</v>
      </c>
      <c r="AX38" s="598">
        <v>2836</v>
      </c>
      <c r="AY38" s="581">
        <v>3</v>
      </c>
      <c r="AZ38" s="589">
        <v>296</v>
      </c>
      <c r="BA38" s="594">
        <v>1</v>
      </c>
      <c r="BB38" s="589">
        <v>250</v>
      </c>
      <c r="BC38" s="581">
        <v>3</v>
      </c>
      <c r="BD38" s="589">
        <v>421</v>
      </c>
    </row>
    <row r="39" spans="1:57" ht="19.5" customHeight="1">
      <c r="A39" s="13"/>
      <c r="B39" s="415" t="s">
        <v>90</v>
      </c>
      <c r="C39" s="325">
        <v>0</v>
      </c>
      <c r="D39" s="307">
        <v>0</v>
      </c>
      <c r="E39" s="325">
        <v>0</v>
      </c>
      <c r="F39" s="307">
        <v>0</v>
      </c>
      <c r="G39" s="325">
        <v>0</v>
      </c>
      <c r="H39" s="307">
        <v>0</v>
      </c>
      <c r="I39" s="325">
        <v>0</v>
      </c>
      <c r="J39" s="307">
        <v>0</v>
      </c>
      <c r="K39" s="485">
        <v>0</v>
      </c>
      <c r="L39" s="486">
        <v>0</v>
      </c>
      <c r="M39" s="485">
        <v>0</v>
      </c>
      <c r="N39" s="486">
        <v>0</v>
      </c>
      <c r="O39" s="485">
        <v>0</v>
      </c>
      <c r="P39" s="486">
        <v>0</v>
      </c>
      <c r="Q39" s="485">
        <v>0</v>
      </c>
      <c r="R39" s="486">
        <v>0</v>
      </c>
      <c r="S39" s="485">
        <v>0</v>
      </c>
      <c r="T39" s="486">
        <v>0</v>
      </c>
      <c r="U39" s="485">
        <v>0</v>
      </c>
      <c r="V39" s="486">
        <v>0</v>
      </c>
      <c r="W39" s="485">
        <v>0</v>
      </c>
      <c r="X39" s="486">
        <v>0</v>
      </c>
      <c r="Y39" s="485">
        <v>0</v>
      </c>
      <c r="Z39" s="486">
        <v>0</v>
      </c>
      <c r="AA39" s="430"/>
      <c r="AB39" s="349"/>
      <c r="AC39" s="379"/>
      <c r="AD39" s="385"/>
      <c r="AE39" s="456"/>
      <c r="AF39" s="346"/>
      <c r="AG39" s="341"/>
      <c r="AH39" s="457"/>
      <c r="AI39" s="364"/>
      <c r="AJ39" s="458"/>
      <c r="AK39" s="341"/>
      <c r="AL39" s="458"/>
      <c r="AM39" s="1"/>
      <c r="AN39" s="458"/>
      <c r="AO39" s="1"/>
      <c r="AP39" s="458"/>
      <c r="AQ39" s="459"/>
      <c r="AR39" s="457"/>
      <c r="AS39" s="584"/>
      <c r="AT39" s="585"/>
      <c r="AU39" s="594"/>
      <c r="AV39" s="589"/>
      <c r="AW39" s="597"/>
      <c r="AX39" s="598"/>
      <c r="AY39" s="581"/>
      <c r="AZ39" s="589"/>
      <c r="BA39" s="594"/>
      <c r="BB39" s="589"/>
      <c r="BC39" s="581"/>
      <c r="BD39" s="589"/>
    </row>
    <row r="40" spans="1:57" ht="19.5" customHeight="1">
      <c r="A40" s="10"/>
      <c r="B40" s="416"/>
      <c r="C40" s="326"/>
      <c r="D40" s="309"/>
      <c r="E40" s="326"/>
      <c r="F40" s="309"/>
      <c r="G40" s="326"/>
      <c r="H40" s="309"/>
      <c r="I40" s="326"/>
      <c r="J40" s="309"/>
      <c r="K40" s="487"/>
      <c r="L40" s="488"/>
      <c r="M40" s="487"/>
      <c r="N40" s="488"/>
      <c r="O40" s="487"/>
      <c r="P40" s="488"/>
      <c r="Q40" s="487"/>
      <c r="R40" s="488"/>
      <c r="S40" s="487"/>
      <c r="T40" s="488"/>
      <c r="U40" s="487"/>
      <c r="V40" s="488"/>
      <c r="W40" s="487"/>
      <c r="X40" s="488"/>
      <c r="Y40" s="487"/>
      <c r="Z40" s="488"/>
      <c r="AA40" s="431"/>
      <c r="AB40" s="460"/>
      <c r="AC40" s="380"/>
      <c r="AD40" s="386"/>
      <c r="AE40" s="461"/>
      <c r="AF40" s="347"/>
      <c r="AG40" s="342"/>
      <c r="AH40" s="462"/>
      <c r="AI40" s="395"/>
      <c r="AJ40" s="463"/>
      <c r="AK40" s="342"/>
      <c r="AL40" s="463"/>
      <c r="AM40" s="2"/>
      <c r="AN40" s="463"/>
      <c r="AO40" s="2"/>
      <c r="AP40" s="463"/>
      <c r="AQ40" s="464"/>
      <c r="AR40" s="462"/>
      <c r="AS40" s="396"/>
      <c r="AT40" s="587"/>
      <c r="AU40" s="595"/>
      <c r="AV40" s="590"/>
      <c r="AW40" s="595"/>
      <c r="AX40" s="590"/>
      <c r="AY40" s="582"/>
      <c r="AZ40" s="590"/>
      <c r="BA40" s="595"/>
      <c r="BB40" s="590"/>
      <c r="BC40" s="582"/>
      <c r="BD40" s="590"/>
    </row>
    <row r="41" spans="1:57" ht="19.5" customHeight="1">
      <c r="A41" s="13" t="s">
        <v>18</v>
      </c>
      <c r="B41" s="415" t="s">
        <v>6</v>
      </c>
      <c r="C41" s="325">
        <v>115</v>
      </c>
      <c r="D41" s="307">
        <v>9527</v>
      </c>
      <c r="E41" s="325">
        <v>160</v>
      </c>
      <c r="F41" s="307">
        <v>77609</v>
      </c>
      <c r="G41" s="325">
        <v>219</v>
      </c>
      <c r="H41" s="307">
        <v>23678</v>
      </c>
      <c r="I41" s="325">
        <v>154</v>
      </c>
      <c r="J41" s="307">
        <v>73680</v>
      </c>
      <c r="K41" s="485">
        <v>47</v>
      </c>
      <c r="L41" s="486">
        <v>3621</v>
      </c>
      <c r="M41" s="485">
        <v>37</v>
      </c>
      <c r="N41" s="486">
        <v>3387</v>
      </c>
      <c r="O41" s="485">
        <v>106</v>
      </c>
      <c r="P41" s="486">
        <v>32524</v>
      </c>
      <c r="Q41" s="485">
        <v>148</v>
      </c>
      <c r="R41" s="486">
        <v>36459</v>
      </c>
      <c r="S41" s="485">
        <v>324</v>
      </c>
      <c r="T41" s="486">
        <v>9484.6549999999988</v>
      </c>
      <c r="U41" s="485">
        <v>47</v>
      </c>
      <c r="V41" s="486">
        <v>3097</v>
      </c>
      <c r="W41" s="485">
        <v>29</v>
      </c>
      <c r="X41" s="486">
        <v>8249</v>
      </c>
      <c r="Y41" s="485">
        <v>80</v>
      </c>
      <c r="Z41" s="486">
        <v>3628.0739999999996</v>
      </c>
      <c r="AA41" s="430">
        <v>12</v>
      </c>
      <c r="AB41" s="349">
        <v>4658.0329999999994</v>
      </c>
      <c r="AC41" s="379">
        <v>5</v>
      </c>
      <c r="AD41" s="385">
        <v>1156.58</v>
      </c>
      <c r="AE41" s="456">
        <v>14</v>
      </c>
      <c r="AF41" s="346">
        <v>122546.162</v>
      </c>
      <c r="AG41" s="341">
        <v>5</v>
      </c>
      <c r="AH41" s="457">
        <v>11558.856</v>
      </c>
      <c r="AI41" s="364">
        <v>2</v>
      </c>
      <c r="AJ41" s="458">
        <v>45</v>
      </c>
      <c r="AK41" s="341">
        <v>2</v>
      </c>
      <c r="AL41" s="458">
        <v>2430</v>
      </c>
      <c r="AM41" s="1">
        <v>4</v>
      </c>
      <c r="AN41" s="458">
        <v>6641</v>
      </c>
      <c r="AO41" s="1">
        <v>8</v>
      </c>
      <c r="AP41" s="458">
        <v>45918</v>
      </c>
      <c r="AQ41" s="459">
        <v>2</v>
      </c>
      <c r="AR41" s="457">
        <v>1877</v>
      </c>
      <c r="AS41" s="584">
        <v>3</v>
      </c>
      <c r="AT41" s="585">
        <v>1117</v>
      </c>
      <c r="AU41" s="594">
        <v>6</v>
      </c>
      <c r="AV41" s="589">
        <v>5304</v>
      </c>
      <c r="AW41" s="597">
        <v>7</v>
      </c>
      <c r="AX41" s="598">
        <v>2841</v>
      </c>
      <c r="AY41" s="581">
        <v>0</v>
      </c>
      <c r="AZ41" s="589">
        <v>0</v>
      </c>
      <c r="BA41" s="594">
        <v>0</v>
      </c>
      <c r="BB41" s="589">
        <v>0</v>
      </c>
      <c r="BC41" s="581">
        <v>0</v>
      </c>
      <c r="BD41" s="589">
        <v>0</v>
      </c>
    </row>
    <row r="42" spans="1:57" ht="19.5" customHeight="1">
      <c r="A42" s="13"/>
      <c r="B42" s="415" t="s">
        <v>7</v>
      </c>
      <c r="C42" s="325"/>
      <c r="D42" s="307"/>
      <c r="E42" s="325">
        <v>0</v>
      </c>
      <c r="F42" s="307">
        <v>0</v>
      </c>
      <c r="G42" s="325">
        <v>0</v>
      </c>
      <c r="H42" s="307">
        <v>0</v>
      </c>
      <c r="I42" s="325">
        <v>0</v>
      </c>
      <c r="J42" s="307">
        <v>0</v>
      </c>
      <c r="K42" s="485">
        <v>0</v>
      </c>
      <c r="L42" s="486">
        <v>0</v>
      </c>
      <c r="M42" s="485">
        <v>0</v>
      </c>
      <c r="N42" s="486">
        <v>0</v>
      </c>
      <c r="O42" s="485">
        <v>0</v>
      </c>
      <c r="P42" s="486">
        <v>0</v>
      </c>
      <c r="Q42" s="485">
        <v>0</v>
      </c>
      <c r="R42" s="486">
        <v>0</v>
      </c>
      <c r="S42" s="485">
        <v>0</v>
      </c>
      <c r="T42" s="486">
        <v>0</v>
      </c>
      <c r="U42" s="485">
        <v>0</v>
      </c>
      <c r="V42" s="486">
        <v>0</v>
      </c>
      <c r="W42" s="485">
        <v>0</v>
      </c>
      <c r="X42" s="486">
        <v>0</v>
      </c>
      <c r="Y42" s="485">
        <v>2</v>
      </c>
      <c r="Z42" s="486">
        <v>18</v>
      </c>
      <c r="AA42" s="430">
        <v>1</v>
      </c>
      <c r="AB42" s="349">
        <v>28.8</v>
      </c>
      <c r="AC42" s="379">
        <v>0</v>
      </c>
      <c r="AD42" s="385">
        <v>0</v>
      </c>
      <c r="AE42" s="456">
        <v>2</v>
      </c>
      <c r="AF42" s="346">
        <v>1315.3</v>
      </c>
      <c r="AG42" s="341">
        <v>6</v>
      </c>
      <c r="AH42" s="457">
        <v>2570</v>
      </c>
      <c r="AI42" s="364">
        <v>3</v>
      </c>
      <c r="AJ42" s="458">
        <v>695</v>
      </c>
      <c r="AK42" s="341">
        <v>3</v>
      </c>
      <c r="AL42" s="458">
        <v>597</v>
      </c>
      <c r="AM42" s="1">
        <v>6</v>
      </c>
      <c r="AN42" s="458">
        <v>289.64999999999998</v>
      </c>
      <c r="AO42" s="1">
        <v>5</v>
      </c>
      <c r="AP42" s="458">
        <v>2077</v>
      </c>
      <c r="AQ42" s="459">
        <v>1</v>
      </c>
      <c r="AR42" s="457">
        <v>230</v>
      </c>
      <c r="AS42" s="584">
        <v>2</v>
      </c>
      <c r="AT42" s="585">
        <v>486</v>
      </c>
      <c r="AU42" s="594">
        <v>0</v>
      </c>
      <c r="AV42" s="589">
        <v>0</v>
      </c>
      <c r="AW42" s="597">
        <v>1</v>
      </c>
      <c r="AX42" s="598">
        <v>500</v>
      </c>
      <c r="AY42" s="581">
        <v>0</v>
      </c>
      <c r="AZ42" s="589">
        <v>0</v>
      </c>
      <c r="BA42" s="594">
        <v>0</v>
      </c>
      <c r="BB42" s="589">
        <v>0</v>
      </c>
      <c r="BC42" s="581">
        <v>0</v>
      </c>
      <c r="BD42" s="589">
        <v>0</v>
      </c>
    </row>
    <row r="43" spans="1:57" ht="19.5" customHeight="1">
      <c r="A43" s="13"/>
      <c r="B43" s="415" t="s">
        <v>90</v>
      </c>
      <c r="C43" s="325">
        <v>31</v>
      </c>
      <c r="D43" s="307">
        <v>40612</v>
      </c>
      <c r="E43" s="325">
        <v>85</v>
      </c>
      <c r="F43" s="307">
        <v>41388</v>
      </c>
      <c r="G43" s="325">
        <v>34</v>
      </c>
      <c r="H43" s="307">
        <v>54566</v>
      </c>
      <c r="I43" s="325">
        <v>13</v>
      </c>
      <c r="J43" s="307">
        <v>6394</v>
      </c>
      <c r="K43" s="485">
        <v>0</v>
      </c>
      <c r="L43" s="486">
        <v>0</v>
      </c>
      <c r="M43" s="485">
        <v>0</v>
      </c>
      <c r="N43" s="486">
        <v>0</v>
      </c>
      <c r="O43" s="485">
        <v>0</v>
      </c>
      <c r="P43" s="486">
        <v>0</v>
      </c>
      <c r="Q43" s="485">
        <v>0</v>
      </c>
      <c r="R43" s="486">
        <v>0</v>
      </c>
      <c r="S43" s="485">
        <v>0</v>
      </c>
      <c r="T43" s="486">
        <v>0</v>
      </c>
      <c r="U43" s="485">
        <v>0</v>
      </c>
      <c r="V43" s="486">
        <v>0</v>
      </c>
      <c r="W43" s="485">
        <v>1</v>
      </c>
      <c r="X43" s="486">
        <v>25</v>
      </c>
      <c r="Y43" s="485">
        <v>0</v>
      </c>
      <c r="Z43" s="486">
        <v>0</v>
      </c>
      <c r="AA43" s="430">
        <v>0</v>
      </c>
      <c r="AB43" s="349">
        <v>0</v>
      </c>
      <c r="AC43" s="379"/>
      <c r="AD43" s="385"/>
      <c r="AE43" s="456"/>
      <c r="AF43" s="346"/>
      <c r="AG43" s="341"/>
      <c r="AH43" s="457"/>
      <c r="AI43" s="364"/>
      <c r="AJ43" s="458"/>
      <c r="AK43" s="341"/>
      <c r="AL43" s="458"/>
      <c r="AM43" s="1"/>
      <c r="AN43" s="458"/>
      <c r="AO43" s="1"/>
      <c r="AP43" s="458"/>
      <c r="AQ43" s="459"/>
      <c r="AR43" s="457"/>
      <c r="AS43" s="584"/>
      <c r="AT43" s="585"/>
      <c r="AU43" s="594"/>
      <c r="AV43" s="589"/>
      <c r="AW43" s="597"/>
      <c r="AX43" s="598"/>
      <c r="AY43" s="581"/>
      <c r="AZ43" s="589"/>
      <c r="BA43" s="594"/>
      <c r="BB43" s="589"/>
      <c r="BC43" s="581"/>
      <c r="BD43" s="589"/>
    </row>
    <row r="44" spans="1:57" ht="19.5" customHeight="1">
      <c r="A44" s="10"/>
      <c r="B44" s="417"/>
      <c r="C44" s="326"/>
      <c r="D44" s="309"/>
      <c r="E44" s="326"/>
      <c r="F44" s="309"/>
      <c r="G44" s="326"/>
      <c r="H44" s="309"/>
      <c r="I44" s="326"/>
      <c r="J44" s="309"/>
      <c r="K44" s="489"/>
      <c r="L44" s="490"/>
      <c r="M44" s="489"/>
      <c r="N44" s="490"/>
      <c r="O44" s="489"/>
      <c r="P44" s="490"/>
      <c r="Q44" s="489"/>
      <c r="R44" s="490"/>
      <c r="S44" s="489"/>
      <c r="T44" s="490"/>
      <c r="U44" s="489">
        <v>0</v>
      </c>
      <c r="V44" s="490">
        <v>0</v>
      </c>
      <c r="W44" s="489"/>
      <c r="X44" s="490"/>
      <c r="Y44" s="489"/>
      <c r="Z44" s="490"/>
      <c r="AA44" s="431"/>
      <c r="AB44" s="460"/>
      <c r="AC44" s="380"/>
      <c r="AD44" s="386"/>
      <c r="AE44" s="461"/>
      <c r="AF44" s="347"/>
      <c r="AG44" s="342"/>
      <c r="AH44" s="462"/>
      <c r="AI44" s="395"/>
      <c r="AJ44" s="463"/>
      <c r="AK44" s="342"/>
      <c r="AL44" s="463"/>
      <c r="AM44" s="2"/>
      <c r="AN44" s="463"/>
      <c r="AO44" s="2"/>
      <c r="AP44" s="463"/>
      <c r="AQ44" s="464"/>
      <c r="AR44" s="462"/>
      <c r="AS44" s="396"/>
      <c r="AT44" s="586"/>
      <c r="AU44" s="595"/>
      <c r="AV44" s="590"/>
      <c r="AW44" s="595"/>
      <c r="AX44" s="590"/>
      <c r="AY44" s="582"/>
      <c r="AZ44" s="590"/>
      <c r="BA44" s="595"/>
      <c r="BB44" s="590"/>
      <c r="BC44" s="582"/>
      <c r="BD44" s="590"/>
    </row>
    <row r="45" spans="1:57" ht="19.5" customHeight="1">
      <c r="A45" s="13" t="s">
        <v>40</v>
      </c>
      <c r="B45" s="418"/>
      <c r="C45" s="325">
        <v>25</v>
      </c>
      <c r="D45" s="307">
        <v>60141</v>
      </c>
      <c r="E45" s="325">
        <v>38</v>
      </c>
      <c r="F45" s="307">
        <v>66385</v>
      </c>
      <c r="G45" s="325">
        <v>40</v>
      </c>
      <c r="H45" s="307">
        <v>144375</v>
      </c>
      <c r="I45" s="325">
        <v>41</v>
      </c>
      <c r="J45" s="307">
        <v>45634</v>
      </c>
      <c r="K45" s="491">
        <v>54</v>
      </c>
      <c r="L45" s="492">
        <v>82250</v>
      </c>
      <c r="M45" s="491">
        <v>49</v>
      </c>
      <c r="N45" s="492">
        <v>100041</v>
      </c>
      <c r="O45" s="491">
        <v>29</v>
      </c>
      <c r="P45" s="492">
        <v>147293</v>
      </c>
      <c r="Q45" s="491">
        <v>66</v>
      </c>
      <c r="R45" s="492">
        <v>125047</v>
      </c>
      <c r="S45" s="491">
        <v>51</v>
      </c>
      <c r="T45" s="492">
        <v>145712.97399999999</v>
      </c>
      <c r="U45" s="491">
        <v>57</v>
      </c>
      <c r="V45" s="492">
        <v>278119</v>
      </c>
      <c r="W45" s="491">
        <v>69</v>
      </c>
      <c r="X45" s="492">
        <v>145564</v>
      </c>
      <c r="Y45" s="491">
        <v>66</v>
      </c>
      <c r="Z45" s="492">
        <v>45966.949000000001</v>
      </c>
      <c r="AA45" s="430">
        <v>67</v>
      </c>
      <c r="AB45" s="349">
        <v>162221.46100000001</v>
      </c>
      <c r="AC45" s="379">
        <v>107</v>
      </c>
      <c r="AD45" s="385">
        <v>81060.657999999996</v>
      </c>
      <c r="AE45" s="348">
        <v>100</v>
      </c>
      <c r="AF45" s="349">
        <v>113388.84300000001</v>
      </c>
      <c r="AG45" s="341">
        <v>63</v>
      </c>
      <c r="AH45" s="457">
        <v>84236.399000000005</v>
      </c>
      <c r="AI45" s="364">
        <v>53</v>
      </c>
      <c r="AJ45" s="458">
        <v>76486.929329999999</v>
      </c>
      <c r="AK45" s="341">
        <v>61</v>
      </c>
      <c r="AL45" s="458">
        <v>116268</v>
      </c>
      <c r="AM45" s="1">
        <v>78</v>
      </c>
      <c r="AN45" s="458">
        <v>55298.125</v>
      </c>
      <c r="AO45" s="1">
        <v>88</v>
      </c>
      <c r="AP45" s="458">
        <v>38943</v>
      </c>
      <c r="AQ45" s="459">
        <v>118</v>
      </c>
      <c r="AR45" s="457">
        <v>61116</v>
      </c>
      <c r="AS45" s="584">
        <v>158</v>
      </c>
      <c r="AT45" s="585">
        <v>58764</v>
      </c>
      <c r="AU45" s="594">
        <v>92</v>
      </c>
      <c r="AV45" s="589">
        <v>20537</v>
      </c>
      <c r="AW45" s="597">
        <v>26</v>
      </c>
      <c r="AX45" s="598">
        <v>19023</v>
      </c>
      <c r="AY45" s="581">
        <v>44</v>
      </c>
      <c r="AZ45" s="589">
        <v>30302</v>
      </c>
      <c r="BA45" s="594">
        <v>61</v>
      </c>
      <c r="BB45" s="589">
        <v>44461</v>
      </c>
      <c r="BC45" s="581">
        <v>79</v>
      </c>
      <c r="BD45" s="589">
        <v>33787</v>
      </c>
    </row>
    <row r="46" spans="1:57" ht="19.5" customHeight="1">
      <c r="A46" s="10"/>
      <c r="B46" s="417"/>
      <c r="C46" s="326"/>
      <c r="D46" s="309"/>
      <c r="E46" s="326"/>
      <c r="F46" s="309"/>
      <c r="G46" s="326"/>
      <c r="H46" s="309"/>
      <c r="I46" s="326"/>
      <c r="J46" s="309"/>
      <c r="K46" s="489"/>
      <c r="L46" s="490"/>
      <c r="M46" s="489"/>
      <c r="N46" s="490"/>
      <c r="O46" s="489"/>
      <c r="P46" s="490"/>
      <c r="Q46" s="489"/>
      <c r="R46" s="490"/>
      <c r="S46" s="489"/>
      <c r="T46" s="490"/>
      <c r="U46" s="489"/>
      <c r="V46" s="490"/>
      <c r="W46" s="489"/>
      <c r="X46" s="490"/>
      <c r="Y46" s="489"/>
      <c r="Z46" s="490"/>
      <c r="AA46" s="431"/>
      <c r="AB46" s="460"/>
      <c r="AC46" s="380"/>
      <c r="AD46" s="386"/>
      <c r="AE46" s="461"/>
      <c r="AF46" s="347"/>
      <c r="AG46" s="342"/>
      <c r="AH46" s="462"/>
      <c r="AI46" s="395"/>
      <c r="AJ46" s="463"/>
      <c r="AK46" s="342"/>
      <c r="AL46" s="463"/>
      <c r="AM46" s="2"/>
      <c r="AN46" s="463"/>
      <c r="AO46" s="2"/>
      <c r="AP46" s="463"/>
      <c r="AQ46" s="464"/>
      <c r="AR46" s="462"/>
      <c r="AS46" s="396"/>
      <c r="AT46" s="586"/>
      <c r="AU46" s="595"/>
      <c r="AV46" s="590"/>
      <c r="AW46" s="595"/>
      <c r="AX46" s="590"/>
      <c r="AY46" s="582"/>
      <c r="AZ46" s="590"/>
      <c r="BA46" s="595"/>
      <c r="BB46" s="590"/>
      <c r="BC46" s="582"/>
      <c r="BD46" s="590"/>
    </row>
    <row r="47" spans="1:57" ht="19.5" customHeight="1">
      <c r="A47" s="13" t="s">
        <v>16</v>
      </c>
      <c r="B47" s="418"/>
      <c r="C47" s="325">
        <v>48</v>
      </c>
      <c r="D47" s="307">
        <v>1138</v>
      </c>
      <c r="E47" s="325">
        <v>114</v>
      </c>
      <c r="F47" s="307">
        <v>5432</v>
      </c>
      <c r="G47" s="325">
        <v>144</v>
      </c>
      <c r="H47" s="307">
        <v>16061</v>
      </c>
      <c r="I47" s="325">
        <v>201</v>
      </c>
      <c r="J47" s="307">
        <v>6513</v>
      </c>
      <c r="K47" s="491">
        <v>372</v>
      </c>
      <c r="L47" s="492">
        <v>155180</v>
      </c>
      <c r="M47" s="491">
        <v>314</v>
      </c>
      <c r="N47" s="492">
        <v>25683</v>
      </c>
      <c r="O47" s="491">
        <v>166</v>
      </c>
      <c r="P47" s="492">
        <v>13337</v>
      </c>
      <c r="Q47" s="491">
        <v>374</v>
      </c>
      <c r="R47" s="492">
        <v>14868</v>
      </c>
      <c r="S47" s="491">
        <v>270</v>
      </c>
      <c r="T47" s="492">
        <v>44927.73</v>
      </c>
      <c r="U47" s="491">
        <v>208</v>
      </c>
      <c r="V47" s="492">
        <v>17283</v>
      </c>
      <c r="W47" s="491">
        <v>763</v>
      </c>
      <c r="X47" s="492">
        <v>27869</v>
      </c>
      <c r="Y47" s="491">
        <v>1155</v>
      </c>
      <c r="Z47" s="492">
        <v>2366.5550000000003</v>
      </c>
      <c r="AA47" s="430">
        <v>1238</v>
      </c>
      <c r="AB47" s="349">
        <v>30553.908999999996</v>
      </c>
      <c r="AC47" s="379">
        <v>763</v>
      </c>
      <c r="AD47" s="385">
        <v>12419.59</v>
      </c>
      <c r="AE47" s="456">
        <v>568</v>
      </c>
      <c r="AF47" s="346">
        <v>24039.553</v>
      </c>
      <c r="AG47" s="341">
        <v>440</v>
      </c>
      <c r="AH47" s="457">
        <v>36206.427000000003</v>
      </c>
      <c r="AI47" s="364">
        <v>478</v>
      </c>
      <c r="AJ47" s="458">
        <v>14464.760999999999</v>
      </c>
      <c r="AK47" s="341">
        <v>501</v>
      </c>
      <c r="AL47" s="458">
        <v>19735</v>
      </c>
      <c r="AM47" s="1">
        <v>633</v>
      </c>
      <c r="AN47" s="458">
        <v>20455.77</v>
      </c>
      <c r="AO47" s="1">
        <v>600</v>
      </c>
      <c r="AP47" s="458">
        <v>30630</v>
      </c>
      <c r="AQ47" s="459">
        <v>516</v>
      </c>
      <c r="AR47" s="457">
        <v>11965</v>
      </c>
      <c r="AS47" s="584">
        <v>515</v>
      </c>
      <c r="AT47" s="585">
        <v>25159</v>
      </c>
      <c r="AU47" s="594">
        <v>592</v>
      </c>
      <c r="AV47" s="589">
        <v>16097</v>
      </c>
      <c r="AW47" s="597">
        <v>388</v>
      </c>
      <c r="AX47" s="598">
        <v>13235</v>
      </c>
      <c r="AY47" s="581">
        <v>349</v>
      </c>
      <c r="AZ47" s="589">
        <v>9984</v>
      </c>
      <c r="BA47" s="594">
        <v>531</v>
      </c>
      <c r="BB47" s="589">
        <v>33283</v>
      </c>
      <c r="BC47" s="581">
        <v>554</v>
      </c>
      <c r="BD47" s="589">
        <v>33753</v>
      </c>
    </row>
    <row r="48" spans="1:57" s="373" customFormat="1" ht="19.5" customHeight="1">
      <c r="A48" s="10"/>
      <c r="B48" s="417"/>
      <c r="C48" s="326"/>
      <c r="D48" s="309"/>
      <c r="E48" s="326"/>
      <c r="F48" s="309"/>
      <c r="G48" s="326"/>
      <c r="H48" s="309"/>
      <c r="I48" s="326"/>
      <c r="J48" s="309"/>
      <c r="K48" s="489"/>
      <c r="L48" s="490"/>
      <c r="M48" s="489"/>
      <c r="N48" s="490"/>
      <c r="O48" s="489"/>
      <c r="P48" s="490"/>
      <c r="Q48" s="489"/>
      <c r="R48" s="490"/>
      <c r="S48" s="489"/>
      <c r="T48" s="490"/>
      <c r="U48" s="489"/>
      <c r="V48" s="490"/>
      <c r="W48" s="489"/>
      <c r="X48" s="490"/>
      <c r="Y48" s="489"/>
      <c r="Z48" s="490"/>
      <c r="AA48" s="431"/>
      <c r="AB48" s="460"/>
      <c r="AC48" s="380"/>
      <c r="AD48" s="386"/>
      <c r="AE48" s="461"/>
      <c r="AF48" s="347"/>
      <c r="AG48" s="390"/>
      <c r="AH48" s="465"/>
      <c r="AI48" s="396"/>
      <c r="AJ48" s="466"/>
      <c r="AK48" s="390"/>
      <c r="AL48" s="467"/>
      <c r="AM48" s="374"/>
      <c r="AN48" s="467"/>
      <c r="AO48" s="374"/>
      <c r="AP48" s="467"/>
      <c r="AQ48" s="467"/>
      <c r="AR48" s="465"/>
      <c r="AS48" s="396"/>
      <c r="AT48" s="587"/>
      <c r="AU48" s="596"/>
      <c r="AV48" s="591"/>
      <c r="AW48" s="596"/>
      <c r="AX48" s="591"/>
      <c r="AY48" s="583"/>
      <c r="AZ48" s="591"/>
      <c r="BA48" s="596"/>
      <c r="BB48" s="591"/>
      <c r="BC48" s="583"/>
      <c r="BD48" s="591"/>
      <c r="BE48" s="588"/>
    </row>
    <row r="49" spans="1:56" ht="16.8">
      <c r="A49" s="13" t="s">
        <v>0</v>
      </c>
      <c r="B49" s="418"/>
      <c r="C49" s="327">
        <f t="shared" ref="C49:J49" si="0">SUM(C13:C47)</f>
        <v>386</v>
      </c>
      <c r="D49" s="428">
        <f t="shared" si="0"/>
        <v>238251</v>
      </c>
      <c r="E49" s="327">
        <f t="shared" si="0"/>
        <v>779</v>
      </c>
      <c r="F49" s="428">
        <f t="shared" si="0"/>
        <v>373292</v>
      </c>
      <c r="G49" s="327">
        <f t="shared" si="0"/>
        <v>925</v>
      </c>
      <c r="H49" s="428">
        <f t="shared" si="0"/>
        <v>378313</v>
      </c>
      <c r="I49" s="327">
        <f t="shared" si="0"/>
        <v>740</v>
      </c>
      <c r="J49" s="428">
        <f t="shared" si="0"/>
        <v>253860</v>
      </c>
      <c r="K49" s="493">
        <f t="shared" ref="K49:R49" si="1">SUM(K13:K47)</f>
        <v>1002</v>
      </c>
      <c r="L49" s="494">
        <f t="shared" si="1"/>
        <v>580040</v>
      </c>
      <c r="M49" s="493">
        <f t="shared" si="1"/>
        <v>969</v>
      </c>
      <c r="N49" s="494">
        <f t="shared" si="1"/>
        <v>307928</v>
      </c>
      <c r="O49" s="493">
        <f t="shared" si="1"/>
        <v>623</v>
      </c>
      <c r="P49" s="494">
        <f t="shared" si="1"/>
        <v>379612</v>
      </c>
      <c r="Q49" s="493">
        <f t="shared" si="1"/>
        <v>1078</v>
      </c>
      <c r="R49" s="494">
        <f t="shared" si="1"/>
        <v>361574</v>
      </c>
      <c r="S49" s="493">
        <f t="shared" ref="S49:Z49" si="2">SUM(S13:S47)</f>
        <v>1172</v>
      </c>
      <c r="T49" s="494">
        <f t="shared" si="2"/>
        <v>365588.69999999995</v>
      </c>
      <c r="U49" s="493">
        <f t="shared" si="2"/>
        <v>1118</v>
      </c>
      <c r="V49" s="494">
        <f t="shared" si="2"/>
        <v>436833</v>
      </c>
      <c r="W49" s="493">
        <f t="shared" si="2"/>
        <v>1747</v>
      </c>
      <c r="X49" s="494">
        <f t="shared" si="2"/>
        <v>434277</v>
      </c>
      <c r="Y49" s="493">
        <f t="shared" si="2"/>
        <v>2084</v>
      </c>
      <c r="Z49" s="494">
        <f t="shared" si="2"/>
        <v>226013.19699999999</v>
      </c>
      <c r="AA49" s="432">
        <f t="shared" ref="AA49:AF49" si="3">SUM(AA13:AA47)</f>
        <v>1904</v>
      </c>
      <c r="AB49" s="351">
        <f t="shared" si="3"/>
        <v>406171.54500000004</v>
      </c>
      <c r="AC49" s="381">
        <f t="shared" si="3"/>
        <v>1491</v>
      </c>
      <c r="AD49" s="387">
        <f t="shared" si="3"/>
        <v>308552.26200000005</v>
      </c>
      <c r="AE49" s="350">
        <f t="shared" si="3"/>
        <v>1077</v>
      </c>
      <c r="AF49" s="351">
        <f t="shared" si="3"/>
        <v>363930.29</v>
      </c>
      <c r="AG49" s="343">
        <f t="shared" ref="AG49:BD49" si="4">SUM(AG13:AG47)</f>
        <v>936</v>
      </c>
      <c r="AH49" s="391">
        <f t="shared" si="4"/>
        <v>216794.272</v>
      </c>
      <c r="AI49" s="397">
        <f t="shared" si="4"/>
        <v>1112</v>
      </c>
      <c r="AJ49" s="398">
        <f t="shared" si="4"/>
        <v>278748.79167000001</v>
      </c>
      <c r="AK49" s="343">
        <f t="shared" si="4"/>
        <v>1115</v>
      </c>
      <c r="AL49" s="84">
        <f t="shared" si="4"/>
        <v>262471</v>
      </c>
      <c r="AM49" s="84">
        <f t="shared" si="4"/>
        <v>1367</v>
      </c>
      <c r="AN49" s="84">
        <f t="shared" si="4"/>
        <v>210294.73199999999</v>
      </c>
      <c r="AO49" s="84">
        <f t="shared" si="4"/>
        <v>1294</v>
      </c>
      <c r="AP49" s="84">
        <f t="shared" si="4"/>
        <v>319981</v>
      </c>
      <c r="AQ49" s="84">
        <f t="shared" si="4"/>
        <v>1197</v>
      </c>
      <c r="AR49" s="391">
        <f t="shared" si="4"/>
        <v>195379</v>
      </c>
      <c r="AS49" s="397">
        <f t="shared" si="4"/>
        <v>1207</v>
      </c>
      <c r="AT49" s="398">
        <f t="shared" si="4"/>
        <v>165072</v>
      </c>
      <c r="AU49" s="397">
        <f t="shared" si="4"/>
        <v>1349</v>
      </c>
      <c r="AV49" s="398">
        <f t="shared" si="4"/>
        <v>120707</v>
      </c>
      <c r="AW49" s="397">
        <f t="shared" si="4"/>
        <v>1576</v>
      </c>
      <c r="AX49" s="398">
        <f t="shared" si="4"/>
        <v>120514</v>
      </c>
      <c r="AY49" s="343">
        <f t="shared" si="4"/>
        <v>803</v>
      </c>
      <c r="AZ49" s="398">
        <f t="shared" si="4"/>
        <v>88900</v>
      </c>
      <c r="BA49" s="397">
        <f t="shared" si="4"/>
        <v>1082</v>
      </c>
      <c r="BB49" s="398">
        <f t="shared" si="4"/>
        <v>156229</v>
      </c>
      <c r="BC49" s="343">
        <f t="shared" si="4"/>
        <v>1278</v>
      </c>
      <c r="BD49" s="398">
        <f t="shared" si="4"/>
        <v>152243</v>
      </c>
    </row>
    <row r="50" spans="1:56" s="372" customFormat="1" ht="16.2" thickBot="1">
      <c r="A50" s="365"/>
      <c r="B50" s="419"/>
      <c r="C50" s="419"/>
      <c r="D50" s="510"/>
      <c r="E50" s="419"/>
      <c r="F50" s="510"/>
      <c r="G50" s="419"/>
      <c r="H50" s="510"/>
      <c r="I50" s="419"/>
      <c r="J50" s="510"/>
      <c r="K50" s="511"/>
      <c r="L50" s="599"/>
      <c r="M50" s="511"/>
      <c r="N50" s="510"/>
      <c r="O50" s="511"/>
      <c r="P50" s="510"/>
      <c r="Q50" s="511"/>
      <c r="R50" s="510"/>
      <c r="S50" s="511"/>
      <c r="T50" s="510"/>
      <c r="U50" s="511"/>
      <c r="V50" s="599"/>
      <c r="W50" s="419"/>
      <c r="X50" s="434"/>
      <c r="Y50" s="419"/>
      <c r="Z50" s="434"/>
      <c r="AA50" s="366"/>
      <c r="AB50" s="367"/>
      <c r="AC50" s="382"/>
      <c r="AD50" s="388"/>
      <c r="AE50" s="366"/>
      <c r="AF50" s="367"/>
      <c r="AG50" s="368"/>
      <c r="AH50" s="392"/>
      <c r="AI50" s="399"/>
      <c r="AJ50" s="369"/>
      <c r="AK50" s="368"/>
      <c r="AL50" s="369"/>
      <c r="AM50" s="370"/>
      <c r="AN50" s="369"/>
      <c r="AO50" s="370"/>
      <c r="AP50" s="369"/>
      <c r="AQ50" s="370"/>
      <c r="AR50" s="392"/>
      <c r="AS50" s="399"/>
      <c r="AT50" s="369"/>
      <c r="AU50" s="399"/>
      <c r="AV50" s="369"/>
      <c r="AW50" s="368"/>
      <c r="AX50" s="371"/>
      <c r="AY50" s="370"/>
      <c r="AZ50" s="369"/>
      <c r="BA50" s="399"/>
      <c r="BB50" s="369"/>
      <c r="BC50" s="368"/>
      <c r="BD50" s="369"/>
    </row>
    <row r="51" spans="1:56" s="122" customFormat="1" ht="13.2">
      <c r="A51" s="353" t="s">
        <v>91</v>
      </c>
      <c r="B51" s="353" t="s">
        <v>92</v>
      </c>
      <c r="C51" s="353"/>
      <c r="D51" s="353"/>
      <c r="E51" s="353"/>
      <c r="F51" s="353"/>
      <c r="G51" s="353"/>
      <c r="H51" s="353"/>
      <c r="I51" s="353"/>
      <c r="J51" s="353"/>
      <c r="K51" s="353"/>
      <c r="L51" s="353"/>
      <c r="M51" s="353"/>
      <c r="N51" s="353"/>
      <c r="O51" s="353"/>
      <c r="P51" s="353"/>
      <c r="Q51" s="353"/>
      <c r="R51" s="353"/>
      <c r="S51" s="353"/>
      <c r="T51" s="353"/>
      <c r="U51" s="353"/>
      <c r="V51" s="353"/>
      <c r="W51" s="353"/>
      <c r="X51" s="353"/>
      <c r="Y51" s="353"/>
      <c r="Z51" s="353"/>
      <c r="AA51" s="354"/>
      <c r="AB51" s="355" t="s">
        <v>93</v>
      </c>
      <c r="AC51" s="354"/>
      <c r="AD51" s="355" t="s">
        <v>93</v>
      </c>
      <c r="AG51" s="353" t="s">
        <v>94</v>
      </c>
      <c r="AI51" s="122" t="s">
        <v>95</v>
      </c>
      <c r="AN51" s="356"/>
      <c r="AO51" s="356"/>
    </row>
    <row r="52" spans="1:56" s="122" customFormat="1" ht="13.2">
      <c r="A52" s="375" t="s">
        <v>17</v>
      </c>
      <c r="B52" s="375"/>
      <c r="C52" s="375"/>
      <c r="D52" s="375"/>
      <c r="E52" s="375"/>
      <c r="F52" s="375"/>
      <c r="G52" s="375"/>
      <c r="H52" s="375"/>
      <c r="I52" s="375"/>
      <c r="J52" s="375"/>
      <c r="K52" s="375"/>
      <c r="L52" s="375"/>
      <c r="M52" s="375"/>
      <c r="N52" s="375"/>
      <c r="O52" s="375"/>
      <c r="P52" s="375"/>
      <c r="Q52" s="375"/>
      <c r="R52" s="375"/>
      <c r="S52" s="375"/>
      <c r="T52" s="375"/>
      <c r="U52" s="375"/>
      <c r="V52" s="375"/>
      <c r="W52" s="375"/>
      <c r="X52" s="375"/>
      <c r="Y52" s="375"/>
      <c r="Z52" s="375"/>
      <c r="AA52" s="376"/>
      <c r="AB52" s="376"/>
      <c r="AC52" s="376"/>
      <c r="AD52" s="376"/>
      <c r="AE52" s="375"/>
      <c r="AF52" s="375"/>
      <c r="AG52" s="375"/>
      <c r="AH52" s="355"/>
      <c r="AI52" s="355"/>
      <c r="AJ52" s="355"/>
      <c r="AK52" s="355"/>
      <c r="AL52" s="355"/>
      <c r="AM52" s="355"/>
      <c r="AN52" s="355"/>
      <c r="AP52" s="356"/>
      <c r="AQ52" s="356"/>
      <c r="AR52" s="356"/>
    </row>
    <row r="53" spans="1:56" s="108" customFormat="1" ht="15">
      <c r="A53" s="104" t="s">
        <v>173</v>
      </c>
      <c r="AA53" s="401"/>
      <c r="AB53" s="401"/>
      <c r="AC53" s="401"/>
      <c r="AD53" s="401"/>
      <c r="AL53" s="402"/>
    </row>
    <row r="57" spans="1:56" s="524" customFormat="1" ht="11.25" customHeight="1"/>
    <row r="58" spans="1:56" s="522" customFormat="1" ht="11.4">
      <c r="T58" s="521"/>
      <c r="V58" s="521"/>
    </row>
    <row r="59" spans="1:56" s="523" customFormat="1" ht="11.4"/>
  </sheetData>
  <mergeCells count="27">
    <mergeCell ref="C10:D10"/>
    <mergeCell ref="E10:F10"/>
    <mergeCell ref="AK10:AL10"/>
    <mergeCell ref="AM10:AN10"/>
    <mergeCell ref="Y10:Z10"/>
    <mergeCell ref="G10:H10"/>
    <mergeCell ref="I10:J10"/>
    <mergeCell ref="K10:L10"/>
    <mergeCell ref="M10:N10"/>
    <mergeCell ref="Q10:R10"/>
    <mergeCell ref="O10:P10"/>
    <mergeCell ref="AO10:AP10"/>
    <mergeCell ref="S10:T10"/>
    <mergeCell ref="AC10:AD10"/>
    <mergeCell ref="U10:V10"/>
    <mergeCell ref="AA10:AB10"/>
    <mergeCell ref="AE10:AF10"/>
    <mergeCell ref="AI10:AJ10"/>
    <mergeCell ref="W10:X10"/>
    <mergeCell ref="AG10:AH10"/>
    <mergeCell ref="BC10:BD10"/>
    <mergeCell ref="AQ10:AR10"/>
    <mergeCell ref="BA10:BB10"/>
    <mergeCell ref="AY10:AZ10"/>
    <mergeCell ref="AW10:AX10"/>
    <mergeCell ref="AS10:AT10"/>
    <mergeCell ref="AU10:AV10"/>
  </mergeCells>
  <phoneticPr fontId="3" type="noConversion"/>
  <pageMargins left="0.25" right="0.25" top="0.25" bottom="0.25" header="0.3" footer="0.3"/>
  <pageSetup paperSize="5" orientation="landscape" r:id="rId1"/>
  <headerFooter alignWithMargins="0">
    <oddFooter>Page &amp;P of &amp;N</oddFooter>
  </headerFooter>
  <rowBreaks count="2" manualBreakCount="2">
    <brk id="27" max="49" man="1"/>
    <brk id="44" max="55" man="1"/>
  </rowBreaks>
  <colBreaks count="4" manualBreakCount="4">
    <brk id="12" max="53" man="1"/>
    <brk id="22" max="53" man="1"/>
    <brk id="36" max="53" man="1"/>
    <brk id="46" max="53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K54"/>
  <sheetViews>
    <sheetView zoomScaleNormal="100" zoomScaleSheetLayoutView="70" workbookViewId="0">
      <pane xSplit="5" ySplit="7" topLeftCell="F17" activePane="bottomRight" state="frozen"/>
      <selection pane="topRight" activeCell="F1" sqref="F1"/>
      <selection pane="bottomLeft" activeCell="A8" sqref="A8"/>
      <selection pane="bottomRight"/>
    </sheetView>
  </sheetViews>
  <sheetFormatPr defaultColWidth="9.109375" defaultRowHeight="13.2"/>
  <cols>
    <col min="1" max="1" width="26.44140625" style="104" customWidth="1"/>
    <col min="2" max="2" width="3.88671875" style="104" hidden="1" customWidth="1"/>
    <col min="3" max="3" width="3.5546875" style="104" customWidth="1"/>
    <col min="4" max="4" width="7.33203125" style="183" customWidth="1"/>
    <col min="5" max="5" width="13" style="183" customWidth="1"/>
    <col min="6" max="6" width="7.33203125" style="104" customWidth="1"/>
    <col min="7" max="7" width="13" style="104" customWidth="1"/>
    <col min="8" max="8" width="7.33203125" style="104" customWidth="1"/>
    <col min="9" max="9" width="13" style="104" customWidth="1"/>
    <col min="10" max="10" width="7.33203125" style="104" customWidth="1"/>
    <col min="11" max="11" width="13" style="104" customWidth="1"/>
    <col min="12" max="12" width="7.33203125" style="104" customWidth="1"/>
    <col min="13" max="13" width="13" style="104" customWidth="1"/>
    <col min="14" max="14" width="8.88671875" style="104" customWidth="1"/>
    <col min="15" max="15" width="13" style="104" customWidth="1"/>
    <col min="16" max="16" width="2.88671875" style="104" customWidth="1"/>
    <col min="17" max="17" width="3" style="330" hidden="1" customWidth="1"/>
    <col min="18" max="18" width="3.33203125" style="330" hidden="1" customWidth="1"/>
    <col min="19" max="16384" width="9.109375" style="104"/>
  </cols>
  <sheetData>
    <row r="1" spans="1:37" ht="17.399999999999999">
      <c r="A1" s="453" t="s">
        <v>145</v>
      </c>
    </row>
    <row r="2" spans="1:37" s="103" customFormat="1" ht="17.399999999999999">
      <c r="A2" s="544" t="s">
        <v>34</v>
      </c>
      <c r="B2" s="544"/>
      <c r="C2" s="544"/>
      <c r="D2" s="544"/>
      <c r="E2" s="544"/>
      <c r="F2" s="544"/>
      <c r="G2" s="544"/>
      <c r="H2" s="544"/>
      <c r="I2" s="544"/>
      <c r="J2" s="544"/>
      <c r="K2" s="544"/>
      <c r="L2" s="544"/>
      <c r="M2" s="544"/>
      <c r="N2" s="544"/>
      <c r="O2" s="544"/>
      <c r="Q2" s="329"/>
      <c r="R2" s="330"/>
      <c r="S2" s="104"/>
      <c r="T2" s="104"/>
      <c r="U2" s="104"/>
      <c r="V2" s="104"/>
      <c r="W2" s="104"/>
      <c r="X2" s="104"/>
      <c r="Y2" s="104"/>
      <c r="Z2" s="104"/>
      <c r="AA2" s="104"/>
      <c r="AB2" s="104"/>
      <c r="AC2" s="104"/>
      <c r="AD2" s="104"/>
      <c r="AE2" s="104"/>
      <c r="AF2" s="104"/>
      <c r="AG2" s="104"/>
      <c r="AH2" s="104"/>
      <c r="AI2" s="104"/>
      <c r="AJ2" s="104"/>
      <c r="AK2" s="104"/>
    </row>
    <row r="3" spans="1:37" s="111" customFormat="1" ht="19.5" customHeight="1">
      <c r="A3" s="112"/>
      <c r="B3" s="112"/>
      <c r="C3" s="109"/>
      <c r="D3" s="113"/>
      <c r="E3" s="113"/>
      <c r="F3" s="109"/>
      <c r="G3" s="109"/>
      <c r="H3" s="109"/>
      <c r="I3" s="110"/>
      <c r="J3" s="109"/>
      <c r="K3" s="109"/>
      <c r="L3" s="109"/>
      <c r="M3" s="109"/>
      <c r="N3" s="109"/>
      <c r="O3" s="109"/>
      <c r="P3" s="109"/>
      <c r="Q3" s="332"/>
      <c r="R3" s="330"/>
      <c r="S3" s="104"/>
      <c r="T3" s="104"/>
      <c r="U3" s="104"/>
      <c r="V3" s="104"/>
      <c r="W3" s="104"/>
      <c r="X3" s="104"/>
      <c r="Y3" s="104"/>
      <c r="Z3" s="104"/>
      <c r="AA3" s="104"/>
      <c r="AB3" s="104"/>
      <c r="AC3" s="104"/>
      <c r="AD3" s="104"/>
      <c r="AE3" s="104"/>
      <c r="AF3" s="104"/>
      <c r="AG3" s="104"/>
      <c r="AH3" s="104"/>
      <c r="AI3" s="104"/>
      <c r="AJ3" s="104"/>
      <c r="AK3" s="104"/>
    </row>
    <row r="4" spans="1:37" s="111" customFormat="1">
      <c r="A4" s="112" t="s">
        <v>3</v>
      </c>
      <c r="B4" s="112"/>
      <c r="C4" s="109"/>
      <c r="D4" s="113"/>
      <c r="E4" s="113"/>
      <c r="F4" s="109"/>
      <c r="G4" s="109"/>
      <c r="H4" s="109"/>
      <c r="I4" s="110"/>
      <c r="J4" s="109"/>
      <c r="K4" s="109"/>
      <c r="L4" s="109"/>
      <c r="M4" s="109"/>
      <c r="N4" s="109"/>
      <c r="O4" s="109"/>
      <c r="P4" s="109"/>
      <c r="Q4" s="332"/>
      <c r="R4" s="330"/>
      <c r="S4" s="104"/>
      <c r="T4" s="104"/>
      <c r="U4" s="104"/>
      <c r="V4" s="104"/>
      <c r="W4" s="104"/>
      <c r="X4" s="104"/>
      <c r="Y4" s="104"/>
      <c r="Z4" s="104"/>
      <c r="AA4" s="104"/>
      <c r="AB4" s="104"/>
      <c r="AC4" s="104"/>
      <c r="AD4" s="104"/>
      <c r="AE4" s="104"/>
      <c r="AF4" s="104"/>
      <c r="AG4" s="104"/>
      <c r="AH4" s="104"/>
      <c r="AI4" s="104"/>
      <c r="AJ4" s="104"/>
      <c r="AK4" s="104"/>
    </row>
    <row r="5" spans="1:37" s="111" customFormat="1" ht="4.95" customHeight="1" thickBot="1">
      <c r="A5" s="112"/>
      <c r="B5" s="112"/>
      <c r="C5" s="109"/>
      <c r="D5" s="113"/>
      <c r="E5" s="113"/>
      <c r="F5" s="109"/>
      <c r="G5" s="109"/>
      <c r="H5" s="109"/>
      <c r="I5" s="110"/>
      <c r="J5" s="109"/>
      <c r="K5" s="109"/>
      <c r="L5" s="109"/>
      <c r="M5" s="109"/>
      <c r="N5" s="109"/>
      <c r="O5" s="109"/>
      <c r="P5" s="109"/>
      <c r="Q5" s="332"/>
      <c r="R5" s="330"/>
      <c r="S5" s="104"/>
      <c r="T5" s="104"/>
      <c r="U5" s="104"/>
      <c r="V5" s="104"/>
      <c r="W5" s="104"/>
      <c r="X5" s="104"/>
      <c r="Y5" s="104"/>
      <c r="Z5" s="104"/>
      <c r="AA5" s="104"/>
      <c r="AB5" s="104"/>
      <c r="AC5" s="104"/>
      <c r="AD5" s="104"/>
      <c r="AE5" s="104"/>
      <c r="AF5" s="104"/>
      <c r="AG5" s="104"/>
      <c r="AH5" s="104"/>
      <c r="AI5" s="104"/>
      <c r="AJ5" s="104"/>
      <c r="AK5" s="104"/>
    </row>
    <row r="6" spans="1:37" s="111" customFormat="1" ht="15" customHeight="1" thickTop="1">
      <c r="A6" s="545" t="s">
        <v>4</v>
      </c>
      <c r="B6" s="546"/>
      <c r="C6" s="547"/>
      <c r="D6" s="551" t="s">
        <v>140</v>
      </c>
      <c r="E6" s="552"/>
      <c r="F6" s="553" t="s">
        <v>147</v>
      </c>
      <c r="G6" s="554"/>
      <c r="H6" s="555" t="s">
        <v>142</v>
      </c>
      <c r="I6" s="555"/>
      <c r="J6" s="553" t="s">
        <v>143</v>
      </c>
      <c r="K6" s="554"/>
      <c r="L6" s="553" t="s">
        <v>144</v>
      </c>
      <c r="M6" s="556"/>
      <c r="N6" s="557" t="s">
        <v>141</v>
      </c>
      <c r="O6" s="558"/>
      <c r="Q6" s="332"/>
      <c r="R6" s="559"/>
      <c r="S6" s="559"/>
      <c r="T6" s="559"/>
      <c r="U6" s="559"/>
      <c r="V6" s="559"/>
      <c r="W6" s="559"/>
      <c r="X6" s="559"/>
      <c r="Y6" s="559"/>
      <c r="Z6" s="560"/>
      <c r="AA6" s="560"/>
      <c r="AB6" s="559"/>
      <c r="AC6" s="559"/>
      <c r="AD6" s="559"/>
      <c r="AE6" s="559"/>
      <c r="AF6" s="559"/>
      <c r="AG6" s="559"/>
      <c r="AH6" s="559"/>
      <c r="AI6" s="559"/>
      <c r="AJ6" s="560"/>
      <c r="AK6" s="560"/>
    </row>
    <row r="7" spans="1:37" s="111" customFormat="1" ht="11.1" customHeight="1">
      <c r="A7" s="548"/>
      <c r="B7" s="549"/>
      <c r="C7" s="550"/>
      <c r="D7" s="400" t="s">
        <v>2</v>
      </c>
      <c r="E7" s="400" t="s">
        <v>5</v>
      </c>
      <c r="F7" s="116" t="s">
        <v>2</v>
      </c>
      <c r="G7" s="438" t="s">
        <v>5</v>
      </c>
      <c r="H7" s="116" t="s">
        <v>2</v>
      </c>
      <c r="I7" s="438" t="s">
        <v>5</v>
      </c>
      <c r="J7" s="116" t="s">
        <v>2</v>
      </c>
      <c r="K7" s="495" t="s">
        <v>5</v>
      </c>
      <c r="L7" s="116" t="s">
        <v>2</v>
      </c>
      <c r="M7" s="442" t="s">
        <v>5</v>
      </c>
      <c r="N7" s="117" t="s">
        <v>2</v>
      </c>
      <c r="O7" s="118" t="s">
        <v>5</v>
      </c>
      <c r="Q7" s="332" t="s">
        <v>86</v>
      </c>
      <c r="R7" s="333"/>
      <c r="S7" s="110"/>
      <c r="T7" s="110"/>
      <c r="U7" s="110"/>
      <c r="V7" s="110"/>
      <c r="W7" s="110"/>
      <c r="X7" s="110"/>
      <c r="Y7" s="110"/>
      <c r="Z7" s="110"/>
      <c r="AA7" s="110"/>
      <c r="AB7" s="110"/>
      <c r="AC7" s="110"/>
      <c r="AD7" s="110"/>
      <c r="AE7" s="110"/>
      <c r="AF7" s="110"/>
      <c r="AG7" s="110"/>
      <c r="AH7" s="110"/>
      <c r="AI7" s="110"/>
      <c r="AJ7" s="110"/>
      <c r="AK7" s="110"/>
    </row>
    <row r="8" spans="1:37" s="111" customFormat="1" ht="7.5" customHeight="1">
      <c r="A8" s="119"/>
      <c r="B8" s="217"/>
      <c r="C8" s="315"/>
      <c r="D8" s="412"/>
      <c r="E8" s="413"/>
      <c r="F8" s="435"/>
      <c r="G8" s="439"/>
      <c r="H8" s="435"/>
      <c r="I8" s="496"/>
      <c r="J8" s="435"/>
      <c r="K8" s="439"/>
      <c r="L8" s="435"/>
      <c r="M8" s="443"/>
      <c r="N8" s="324"/>
      <c r="O8" s="191"/>
      <c r="Q8" s="332"/>
      <c r="R8" s="332"/>
      <c r="S8" s="109"/>
      <c r="T8" s="109"/>
      <c r="U8" s="109"/>
      <c r="V8" s="109"/>
      <c r="W8" s="109"/>
      <c r="X8" s="109"/>
      <c r="Y8" s="109"/>
      <c r="Z8" s="109"/>
      <c r="AA8" s="109"/>
      <c r="AB8" s="109"/>
      <c r="AC8" s="109"/>
      <c r="AD8" s="109"/>
      <c r="AE8" s="109"/>
      <c r="AF8" s="109"/>
      <c r="AG8" s="109"/>
      <c r="AH8" s="109"/>
      <c r="AI8" s="109"/>
      <c r="AJ8" s="109"/>
      <c r="AK8" s="109"/>
    </row>
    <row r="9" spans="1:37" s="111" customFormat="1" ht="15">
      <c r="A9" s="225" t="s">
        <v>1</v>
      </c>
      <c r="B9" s="273" t="s">
        <v>66</v>
      </c>
      <c r="C9" s="352" t="s">
        <v>6</v>
      </c>
      <c r="D9" s="406">
        <v>238</v>
      </c>
      <c r="E9" s="407">
        <v>54186</v>
      </c>
      <c r="F9" s="403">
        <v>44</v>
      </c>
      <c r="G9" s="513">
        <v>9850</v>
      </c>
      <c r="H9" s="520">
        <v>56</v>
      </c>
      <c r="I9" s="513">
        <v>14654</v>
      </c>
      <c r="J9" s="502">
        <v>109</v>
      </c>
      <c r="K9" s="512">
        <v>38870</v>
      </c>
      <c r="L9" s="502">
        <v>37</v>
      </c>
      <c r="M9" s="512">
        <v>7741.87</v>
      </c>
      <c r="N9" s="325">
        <f>SUM(F9,H9,J9,L9)</f>
        <v>246</v>
      </c>
      <c r="O9" s="307">
        <f t="shared" ref="N9:O11" si="0">SUM(G9,I9,K9,M9)</f>
        <v>71115.87</v>
      </c>
      <c r="P9" s="127"/>
      <c r="Q9" s="334">
        <f>N9-F9-H9-J9-L9</f>
        <v>0</v>
      </c>
      <c r="R9" s="334">
        <f>O9-G9-I9-K9-M9</f>
        <v>0</v>
      </c>
      <c r="S9" s="128"/>
      <c r="T9" s="129"/>
      <c r="U9" s="128"/>
      <c r="V9" s="129"/>
      <c r="W9" s="128"/>
      <c r="X9" s="129"/>
      <c r="Y9" s="128"/>
      <c r="Z9" s="129"/>
      <c r="AA9" s="129"/>
      <c r="AB9" s="129"/>
      <c r="AC9" s="128"/>
      <c r="AD9" s="129"/>
      <c r="AE9" s="128"/>
      <c r="AF9" s="129"/>
      <c r="AG9" s="128"/>
      <c r="AH9" s="129"/>
      <c r="AI9" s="128"/>
      <c r="AJ9" s="129"/>
      <c r="AK9" s="128"/>
    </row>
    <row r="10" spans="1:37" s="111" customFormat="1" ht="15">
      <c r="A10" s="225"/>
      <c r="B10" s="287" t="s">
        <v>67</v>
      </c>
      <c r="C10" s="352" t="s">
        <v>7</v>
      </c>
      <c r="D10" s="406">
        <v>77</v>
      </c>
      <c r="E10" s="407">
        <v>5106</v>
      </c>
      <c r="F10" s="403">
        <v>14</v>
      </c>
      <c r="G10" s="513">
        <v>814</v>
      </c>
      <c r="H10" s="520">
        <v>15</v>
      </c>
      <c r="I10" s="513">
        <v>1533</v>
      </c>
      <c r="J10" s="502">
        <v>17</v>
      </c>
      <c r="K10" s="512">
        <v>1368</v>
      </c>
      <c r="L10" s="502">
        <v>16</v>
      </c>
      <c r="M10" s="512">
        <v>799.01400000000001</v>
      </c>
      <c r="N10" s="325">
        <f t="shared" si="0"/>
        <v>62</v>
      </c>
      <c r="O10" s="307">
        <f t="shared" si="0"/>
        <v>4514.0140000000001</v>
      </c>
      <c r="Q10" s="334">
        <f>N10-F10-H10-J10-L10</f>
        <v>0</v>
      </c>
      <c r="R10" s="334">
        <f>O10-G10-I10-K10-M10</f>
        <v>0</v>
      </c>
      <c r="S10" s="130"/>
      <c r="T10" s="129"/>
      <c r="U10" s="130"/>
      <c r="V10" s="129"/>
      <c r="W10" s="130"/>
      <c r="X10" s="129"/>
      <c r="Y10" s="130"/>
      <c r="Z10" s="129"/>
      <c r="AA10" s="129"/>
      <c r="AB10" s="129"/>
      <c r="AC10" s="130"/>
      <c r="AD10" s="129"/>
      <c r="AE10" s="130"/>
      <c r="AF10" s="129"/>
      <c r="AG10" s="130"/>
      <c r="AH10" s="129"/>
      <c r="AI10" s="130"/>
      <c r="AJ10" s="129"/>
      <c r="AK10" s="130"/>
    </row>
    <row r="11" spans="1:37" s="111" customFormat="1" ht="15">
      <c r="A11" s="225"/>
      <c r="B11" s="219"/>
      <c r="C11" s="352" t="s">
        <v>90</v>
      </c>
      <c r="D11" s="406">
        <v>308</v>
      </c>
      <c r="E11" s="407">
        <v>6714</v>
      </c>
      <c r="F11" s="403">
        <v>7</v>
      </c>
      <c r="G11" s="513">
        <v>148</v>
      </c>
      <c r="H11" s="520">
        <v>9</v>
      </c>
      <c r="I11" s="513">
        <v>918</v>
      </c>
      <c r="J11" s="502">
        <v>11</v>
      </c>
      <c r="K11" s="512">
        <v>257</v>
      </c>
      <c r="L11" s="502">
        <v>10</v>
      </c>
      <c r="M11" s="512">
        <v>543.70399999999995</v>
      </c>
      <c r="N11" s="325">
        <f t="shared" si="0"/>
        <v>37</v>
      </c>
      <c r="O11" s="307">
        <f t="shared" si="0"/>
        <v>1866.704</v>
      </c>
      <c r="Q11" s="334"/>
      <c r="R11" s="334"/>
      <c r="S11" s="130"/>
      <c r="T11" s="129"/>
      <c r="U11" s="130"/>
      <c r="V11" s="129"/>
      <c r="W11" s="130"/>
      <c r="X11" s="129"/>
      <c r="Y11" s="130"/>
      <c r="Z11" s="129"/>
      <c r="AA11" s="129"/>
      <c r="AB11" s="129"/>
      <c r="AC11" s="130"/>
      <c r="AD11" s="129"/>
      <c r="AE11" s="130"/>
      <c r="AF11" s="129"/>
      <c r="AG11" s="130"/>
      <c r="AH11" s="129"/>
      <c r="AI11" s="130"/>
      <c r="AJ11" s="129"/>
      <c r="AK11" s="130"/>
    </row>
    <row r="12" spans="1:37" s="111" customFormat="1" ht="15">
      <c r="A12" s="226"/>
      <c r="B12" s="220"/>
      <c r="C12" s="131"/>
      <c r="D12" s="406"/>
      <c r="E12" s="407"/>
      <c r="F12" s="445"/>
      <c r="G12" s="514"/>
      <c r="H12" s="445"/>
      <c r="I12" s="515"/>
      <c r="J12" s="445"/>
      <c r="K12" s="514"/>
      <c r="L12" s="445"/>
      <c r="M12" s="514"/>
      <c r="N12" s="326"/>
      <c r="O12" s="309"/>
      <c r="Q12" s="332"/>
      <c r="R12" s="335"/>
      <c r="S12" s="130"/>
      <c r="T12" s="129"/>
      <c r="U12" s="130"/>
      <c r="V12" s="129"/>
      <c r="W12" s="130"/>
      <c r="X12" s="129"/>
      <c r="Y12" s="130"/>
      <c r="Z12" s="129"/>
      <c r="AA12" s="134"/>
      <c r="AB12" s="129"/>
      <c r="AC12" s="130"/>
      <c r="AD12" s="129"/>
      <c r="AE12" s="130"/>
      <c r="AF12" s="129"/>
      <c r="AG12" s="130"/>
      <c r="AH12" s="129"/>
      <c r="AI12" s="130"/>
      <c r="AJ12" s="129"/>
      <c r="AK12" s="130"/>
    </row>
    <row r="13" spans="1:37" s="111" customFormat="1" ht="15">
      <c r="A13" s="225" t="s">
        <v>8</v>
      </c>
      <c r="B13" s="273" t="s">
        <v>68</v>
      </c>
      <c r="C13" s="352" t="s">
        <v>6</v>
      </c>
      <c r="D13" s="406">
        <v>0</v>
      </c>
      <c r="E13" s="407">
        <v>0</v>
      </c>
      <c r="F13" s="437">
        <v>0</v>
      </c>
      <c r="G13" s="512">
        <v>0</v>
      </c>
      <c r="H13" s="437">
        <v>0</v>
      </c>
      <c r="I13" s="513">
        <v>0</v>
      </c>
      <c r="J13" s="437">
        <v>0</v>
      </c>
      <c r="K13" s="513">
        <v>0</v>
      </c>
      <c r="L13" s="437">
        <v>0</v>
      </c>
      <c r="M13" s="512">
        <v>0</v>
      </c>
      <c r="N13" s="325">
        <f t="shared" ref="N13:O15" si="1">SUM(F13,H13,J13,L13)</f>
        <v>0</v>
      </c>
      <c r="O13" s="307">
        <f t="shared" si="1"/>
        <v>0</v>
      </c>
      <c r="Q13" s="334">
        <f>N13-F13-H13-J13-L13</f>
        <v>0</v>
      </c>
      <c r="R13" s="334">
        <f>O13-G13-I13-K13-M13</f>
        <v>0</v>
      </c>
      <c r="S13" s="130"/>
      <c r="T13" s="129"/>
      <c r="U13" s="130"/>
      <c r="V13" s="129"/>
      <c r="W13" s="130"/>
      <c r="X13" s="129"/>
      <c r="Y13" s="130"/>
      <c r="Z13" s="129"/>
      <c r="AA13" s="129"/>
      <c r="AB13" s="129"/>
      <c r="AC13" s="130"/>
      <c r="AD13" s="129"/>
      <c r="AE13" s="130"/>
      <c r="AF13" s="129"/>
      <c r="AG13" s="130"/>
      <c r="AH13" s="129"/>
      <c r="AI13" s="130"/>
      <c r="AJ13" s="129"/>
      <c r="AK13" s="130"/>
    </row>
    <row r="14" spans="1:37" s="111" customFormat="1" ht="15">
      <c r="A14" s="225" t="s">
        <v>9</v>
      </c>
      <c r="B14" s="287" t="s">
        <v>69</v>
      </c>
      <c r="C14" s="352" t="s">
        <v>7</v>
      </c>
      <c r="D14" s="406">
        <v>0</v>
      </c>
      <c r="E14" s="407">
        <v>0</v>
      </c>
      <c r="F14" s="437">
        <v>0</v>
      </c>
      <c r="G14" s="512">
        <v>0</v>
      </c>
      <c r="H14" s="437">
        <v>0</v>
      </c>
      <c r="I14" s="513">
        <v>0</v>
      </c>
      <c r="J14" s="437">
        <v>0</v>
      </c>
      <c r="K14" s="513">
        <v>0</v>
      </c>
      <c r="L14" s="437">
        <v>0</v>
      </c>
      <c r="M14" s="512">
        <v>0</v>
      </c>
      <c r="N14" s="325">
        <f t="shared" si="1"/>
        <v>0</v>
      </c>
      <c r="O14" s="307">
        <f t="shared" si="1"/>
        <v>0</v>
      </c>
      <c r="Q14" s="334">
        <f>N14-F14-H14-J14-L14</f>
        <v>0</v>
      </c>
      <c r="R14" s="334">
        <f>O14-G14-I14-K14-M14</f>
        <v>0</v>
      </c>
      <c r="S14" s="130"/>
      <c r="T14" s="129"/>
      <c r="U14" s="130"/>
      <c r="V14" s="129"/>
      <c r="W14" s="130"/>
      <c r="X14" s="129"/>
      <c r="Y14" s="130"/>
      <c r="Z14" s="129"/>
      <c r="AA14" s="129"/>
      <c r="AB14" s="129"/>
      <c r="AC14" s="130"/>
      <c r="AD14" s="129"/>
      <c r="AE14" s="130"/>
      <c r="AF14" s="129"/>
      <c r="AG14" s="130"/>
      <c r="AH14" s="129"/>
      <c r="AI14" s="130"/>
      <c r="AJ14" s="129"/>
      <c r="AK14" s="130"/>
    </row>
    <row r="15" spans="1:37" s="111" customFormat="1" ht="15">
      <c r="A15" s="225"/>
      <c r="B15" s="219"/>
      <c r="C15" s="352" t="s">
        <v>90</v>
      </c>
      <c r="D15" s="406">
        <v>0</v>
      </c>
      <c r="E15" s="407">
        <v>0</v>
      </c>
      <c r="F15" s="437">
        <v>0</v>
      </c>
      <c r="G15" s="512">
        <v>0</v>
      </c>
      <c r="H15" s="437">
        <v>0</v>
      </c>
      <c r="I15" s="513">
        <v>0</v>
      </c>
      <c r="J15" s="437">
        <v>0</v>
      </c>
      <c r="K15" s="513">
        <v>0</v>
      </c>
      <c r="L15" s="437">
        <v>0</v>
      </c>
      <c r="M15" s="512">
        <v>0</v>
      </c>
      <c r="N15" s="325">
        <f t="shared" si="1"/>
        <v>0</v>
      </c>
      <c r="O15" s="307">
        <f t="shared" si="1"/>
        <v>0</v>
      </c>
      <c r="Q15" s="334"/>
      <c r="R15" s="334"/>
      <c r="S15" s="130"/>
      <c r="T15" s="129"/>
      <c r="U15" s="130"/>
      <c r="V15" s="129"/>
      <c r="W15" s="130"/>
      <c r="X15" s="129"/>
      <c r="Y15" s="130"/>
      <c r="Z15" s="129"/>
      <c r="AA15" s="129"/>
      <c r="AB15" s="129"/>
      <c r="AC15" s="130"/>
      <c r="AD15" s="129"/>
      <c r="AE15" s="130"/>
      <c r="AF15" s="129"/>
      <c r="AG15" s="130"/>
      <c r="AH15" s="129"/>
      <c r="AI15" s="130"/>
      <c r="AJ15" s="129"/>
      <c r="AK15" s="130"/>
    </row>
    <row r="16" spans="1:37" s="111" customFormat="1" ht="15">
      <c r="A16" s="226"/>
      <c r="B16" s="220"/>
      <c r="C16" s="131"/>
      <c r="D16" s="406"/>
      <c r="E16" s="407"/>
      <c r="F16" s="445"/>
      <c r="G16" s="514"/>
      <c r="H16" s="445"/>
      <c r="I16" s="515"/>
      <c r="J16" s="445"/>
      <c r="K16" s="515"/>
      <c r="L16" s="445"/>
      <c r="M16" s="514"/>
      <c r="N16" s="326"/>
      <c r="O16" s="309"/>
      <c r="Q16" s="332"/>
      <c r="R16" s="335"/>
      <c r="S16" s="130"/>
      <c r="T16" s="129"/>
      <c r="U16" s="130"/>
      <c r="V16" s="129"/>
      <c r="W16" s="130"/>
      <c r="X16" s="129"/>
      <c r="Y16" s="130"/>
      <c r="Z16" s="129"/>
      <c r="AA16" s="134"/>
      <c r="AB16" s="129"/>
      <c r="AC16" s="130"/>
      <c r="AD16" s="129"/>
      <c r="AE16" s="130"/>
      <c r="AF16" s="129"/>
      <c r="AG16" s="130"/>
      <c r="AH16" s="129"/>
      <c r="AI16" s="130"/>
      <c r="AJ16" s="129"/>
      <c r="AK16" s="130"/>
    </row>
    <row r="17" spans="1:37" s="111" customFormat="1" ht="15">
      <c r="A17" s="225" t="s">
        <v>10</v>
      </c>
      <c r="B17" s="273" t="s">
        <v>70</v>
      </c>
      <c r="C17" s="352" t="s">
        <v>6</v>
      </c>
      <c r="D17" s="406">
        <v>0</v>
      </c>
      <c r="E17" s="407">
        <v>0</v>
      </c>
      <c r="F17" s="437">
        <v>0</v>
      </c>
      <c r="G17" s="512">
        <v>0</v>
      </c>
      <c r="H17" s="437">
        <v>0</v>
      </c>
      <c r="I17" s="513">
        <v>0</v>
      </c>
      <c r="J17" s="437">
        <v>0</v>
      </c>
      <c r="K17" s="513">
        <v>0</v>
      </c>
      <c r="L17" s="437">
        <v>0</v>
      </c>
      <c r="M17" s="512">
        <v>0</v>
      </c>
      <c r="N17" s="325">
        <f t="shared" ref="N17:O23" si="2">SUM(F17,H17,J17,L17)</f>
        <v>0</v>
      </c>
      <c r="O17" s="307">
        <f t="shared" si="2"/>
        <v>0</v>
      </c>
      <c r="Q17" s="334">
        <f>N17-F17-H17-J17-L17</f>
        <v>0</v>
      </c>
      <c r="R17" s="334">
        <f>O17-G17-I17-K17-M17</f>
        <v>0</v>
      </c>
      <c r="S17" s="130"/>
      <c r="T17" s="129"/>
      <c r="U17" s="130"/>
      <c r="V17" s="129"/>
      <c r="W17" s="130"/>
      <c r="X17" s="129"/>
      <c r="Y17" s="130"/>
      <c r="Z17" s="129"/>
      <c r="AA17" s="129"/>
      <c r="AB17" s="129"/>
      <c r="AC17" s="130"/>
      <c r="AD17" s="129"/>
      <c r="AE17" s="130"/>
      <c r="AF17" s="129"/>
      <c r="AG17" s="130"/>
      <c r="AH17" s="129"/>
      <c r="AI17" s="130"/>
      <c r="AJ17" s="129"/>
      <c r="AK17" s="130"/>
    </row>
    <row r="18" spans="1:37" s="111" customFormat="1" ht="15">
      <c r="A18" s="225"/>
      <c r="B18" s="287" t="s">
        <v>71</v>
      </c>
      <c r="C18" s="352" t="s">
        <v>7</v>
      </c>
      <c r="D18" s="406">
        <v>0</v>
      </c>
      <c r="E18" s="407">
        <v>0</v>
      </c>
      <c r="F18" s="437">
        <v>0</v>
      </c>
      <c r="G18" s="512">
        <v>0</v>
      </c>
      <c r="H18" s="437">
        <v>0</v>
      </c>
      <c r="I18" s="513">
        <v>0</v>
      </c>
      <c r="J18" s="437">
        <v>0</v>
      </c>
      <c r="K18" s="513">
        <v>0</v>
      </c>
      <c r="L18" s="437">
        <v>0</v>
      </c>
      <c r="M18" s="512">
        <v>0</v>
      </c>
      <c r="N18" s="325">
        <f t="shared" si="2"/>
        <v>0</v>
      </c>
      <c r="O18" s="307">
        <f t="shared" si="2"/>
        <v>0</v>
      </c>
      <c r="Q18" s="334">
        <f>N18-F18-H18-J18-L18</f>
        <v>0</v>
      </c>
      <c r="R18" s="334">
        <f>O18-G18-I18-K18-M18</f>
        <v>0</v>
      </c>
      <c r="S18" s="130"/>
      <c r="T18" s="129"/>
      <c r="U18" s="130"/>
      <c r="V18" s="129"/>
      <c r="W18" s="130"/>
      <c r="X18" s="129"/>
      <c r="Y18" s="130"/>
      <c r="Z18" s="129"/>
      <c r="AA18" s="129"/>
      <c r="AB18" s="129"/>
      <c r="AC18" s="130"/>
      <c r="AD18" s="129"/>
      <c r="AE18" s="130"/>
      <c r="AF18" s="129"/>
      <c r="AG18" s="130"/>
      <c r="AH18" s="129"/>
      <c r="AI18" s="130"/>
      <c r="AJ18" s="129"/>
      <c r="AK18" s="130"/>
    </row>
    <row r="19" spans="1:37" s="111" customFormat="1" ht="15">
      <c r="A19" s="225"/>
      <c r="B19" s="219"/>
      <c r="C19" s="352" t="s">
        <v>90</v>
      </c>
      <c r="D19" s="406">
        <v>0</v>
      </c>
      <c r="E19" s="407">
        <v>0</v>
      </c>
      <c r="F19" s="437">
        <v>0</v>
      </c>
      <c r="G19" s="512">
        <v>0</v>
      </c>
      <c r="H19" s="437">
        <v>0</v>
      </c>
      <c r="I19" s="513">
        <v>0</v>
      </c>
      <c r="J19" s="437">
        <v>0</v>
      </c>
      <c r="K19" s="513">
        <v>0</v>
      </c>
      <c r="L19" s="437">
        <v>0</v>
      </c>
      <c r="M19" s="512">
        <v>0</v>
      </c>
      <c r="N19" s="325">
        <f t="shared" si="2"/>
        <v>0</v>
      </c>
      <c r="O19" s="307">
        <f t="shared" si="2"/>
        <v>0</v>
      </c>
      <c r="Q19" s="334"/>
      <c r="R19" s="334"/>
      <c r="S19" s="130"/>
      <c r="T19" s="129"/>
      <c r="U19" s="130"/>
      <c r="V19" s="129"/>
      <c r="W19" s="130"/>
      <c r="X19" s="129"/>
      <c r="Y19" s="130"/>
      <c r="Z19" s="129"/>
      <c r="AA19" s="129"/>
      <c r="AB19" s="129"/>
      <c r="AC19" s="130"/>
      <c r="AD19" s="129"/>
      <c r="AE19" s="130"/>
      <c r="AF19" s="129"/>
      <c r="AG19" s="130"/>
      <c r="AH19" s="129"/>
      <c r="AI19" s="130"/>
      <c r="AJ19" s="129"/>
      <c r="AK19" s="130"/>
    </row>
    <row r="20" spans="1:37" s="111" customFormat="1" ht="15">
      <c r="A20" s="226"/>
      <c r="B20" s="220"/>
      <c r="C20" s="131"/>
      <c r="D20" s="406"/>
      <c r="E20" s="407"/>
      <c r="F20" s="445"/>
      <c r="G20" s="514"/>
      <c r="H20" s="445"/>
      <c r="I20" s="515"/>
      <c r="J20" s="445"/>
      <c r="K20" s="515"/>
      <c r="L20" s="445"/>
      <c r="M20" s="514"/>
      <c r="N20" s="326">
        <f t="shared" si="2"/>
        <v>0</v>
      </c>
      <c r="O20" s="309"/>
      <c r="Q20" s="332"/>
      <c r="R20" s="335"/>
      <c r="S20" s="130"/>
      <c r="T20" s="129"/>
      <c r="U20" s="130"/>
      <c r="V20" s="129"/>
      <c r="W20" s="130"/>
      <c r="X20" s="129"/>
      <c r="Y20" s="130"/>
      <c r="Z20" s="129"/>
      <c r="AA20" s="134"/>
      <c r="AB20" s="129"/>
      <c r="AC20" s="130"/>
      <c r="AD20" s="129"/>
      <c r="AE20" s="130"/>
      <c r="AF20" s="129"/>
      <c r="AG20" s="130"/>
      <c r="AH20" s="129"/>
      <c r="AI20" s="130"/>
      <c r="AJ20" s="129"/>
      <c r="AK20" s="130"/>
    </row>
    <row r="21" spans="1:37" s="111" customFormat="1" ht="15">
      <c r="A21" s="225" t="s">
        <v>11</v>
      </c>
      <c r="B21" s="273" t="s">
        <v>72</v>
      </c>
      <c r="C21" s="352" t="s">
        <v>6</v>
      </c>
      <c r="D21" s="406">
        <v>0</v>
      </c>
      <c r="E21" s="407">
        <v>0</v>
      </c>
      <c r="F21" s="437">
        <v>0</v>
      </c>
      <c r="G21" s="512">
        <v>0</v>
      </c>
      <c r="H21" s="437">
        <v>0</v>
      </c>
      <c r="I21" s="513">
        <v>0</v>
      </c>
      <c r="J21" s="437">
        <v>0</v>
      </c>
      <c r="K21" s="513">
        <v>0</v>
      </c>
      <c r="L21" s="437">
        <v>0</v>
      </c>
      <c r="M21" s="512">
        <v>0</v>
      </c>
      <c r="N21" s="325">
        <f t="shared" si="2"/>
        <v>0</v>
      </c>
      <c r="O21" s="307">
        <f t="shared" si="2"/>
        <v>0</v>
      </c>
      <c r="Q21" s="334">
        <f>N21-F21-H21-J21-L21</f>
        <v>0</v>
      </c>
      <c r="R21" s="334">
        <f>O21-G21-I21-K21-M21</f>
        <v>0</v>
      </c>
      <c r="S21" s="130"/>
      <c r="T21" s="129"/>
      <c r="U21" s="130"/>
      <c r="V21" s="129"/>
      <c r="W21" s="130"/>
      <c r="X21" s="129"/>
      <c r="Y21" s="130"/>
      <c r="Z21" s="129"/>
      <c r="AA21" s="129"/>
      <c r="AB21" s="129"/>
      <c r="AC21" s="130"/>
      <c r="AD21" s="129"/>
      <c r="AE21" s="130"/>
      <c r="AF21" s="129"/>
      <c r="AG21" s="130"/>
      <c r="AH21" s="129"/>
      <c r="AI21" s="130"/>
      <c r="AJ21" s="129"/>
      <c r="AK21" s="130"/>
    </row>
    <row r="22" spans="1:37" s="111" customFormat="1" ht="15">
      <c r="A22" s="225"/>
      <c r="B22" s="287" t="s">
        <v>73</v>
      </c>
      <c r="C22" s="352" t="s">
        <v>7</v>
      </c>
      <c r="D22" s="406">
        <v>0</v>
      </c>
      <c r="E22" s="407">
        <v>0</v>
      </c>
      <c r="F22" s="437">
        <v>0</v>
      </c>
      <c r="G22" s="512">
        <v>0</v>
      </c>
      <c r="H22" s="437">
        <v>0</v>
      </c>
      <c r="I22" s="513">
        <v>0</v>
      </c>
      <c r="J22" s="437">
        <v>0</v>
      </c>
      <c r="K22" s="513">
        <v>0</v>
      </c>
      <c r="L22" s="437">
        <v>0</v>
      </c>
      <c r="M22" s="512">
        <v>0</v>
      </c>
      <c r="N22" s="325">
        <f t="shared" si="2"/>
        <v>0</v>
      </c>
      <c r="O22" s="307">
        <f t="shared" si="2"/>
        <v>0</v>
      </c>
      <c r="Q22" s="334">
        <f>N22-F22-H22-J22-L22</f>
        <v>0</v>
      </c>
      <c r="R22" s="334">
        <f>O22-G22-I22-K22-M22</f>
        <v>0</v>
      </c>
      <c r="S22" s="130"/>
      <c r="T22" s="129"/>
      <c r="U22" s="130"/>
      <c r="V22" s="129"/>
      <c r="W22" s="130"/>
      <c r="X22" s="129"/>
      <c r="Y22" s="130"/>
      <c r="Z22" s="129"/>
      <c r="AA22" s="129"/>
      <c r="AB22" s="129"/>
      <c r="AC22" s="130"/>
      <c r="AD22" s="129"/>
      <c r="AE22" s="130"/>
      <c r="AF22" s="129"/>
      <c r="AG22" s="130"/>
      <c r="AH22" s="129"/>
      <c r="AI22" s="130"/>
      <c r="AJ22" s="129"/>
      <c r="AK22" s="130"/>
    </row>
    <row r="23" spans="1:37" s="111" customFormat="1" ht="15">
      <c r="A23" s="225"/>
      <c r="B23" s="219"/>
      <c r="C23" s="352" t="s">
        <v>90</v>
      </c>
      <c r="D23" s="406">
        <v>0</v>
      </c>
      <c r="E23" s="407">
        <v>0</v>
      </c>
      <c r="F23" s="437">
        <v>0</v>
      </c>
      <c r="G23" s="512">
        <v>0</v>
      </c>
      <c r="H23" s="437">
        <v>0</v>
      </c>
      <c r="I23" s="513">
        <v>0</v>
      </c>
      <c r="J23" s="437">
        <v>0</v>
      </c>
      <c r="K23" s="513">
        <v>0</v>
      </c>
      <c r="L23" s="437">
        <v>0</v>
      </c>
      <c r="M23" s="512">
        <v>0</v>
      </c>
      <c r="N23" s="325">
        <f t="shared" si="2"/>
        <v>0</v>
      </c>
      <c r="O23" s="307">
        <f t="shared" si="2"/>
        <v>0</v>
      </c>
      <c r="Q23" s="334"/>
      <c r="R23" s="334"/>
      <c r="S23" s="130"/>
      <c r="T23" s="129"/>
      <c r="U23" s="130"/>
      <c r="V23" s="129"/>
      <c r="W23" s="130"/>
      <c r="X23" s="129"/>
      <c r="Y23" s="130"/>
      <c r="Z23" s="129"/>
      <c r="AA23" s="129"/>
      <c r="AB23" s="129"/>
      <c r="AC23" s="130"/>
      <c r="AD23" s="129"/>
      <c r="AE23" s="130"/>
      <c r="AF23" s="129"/>
      <c r="AG23" s="130"/>
      <c r="AH23" s="129"/>
      <c r="AI23" s="130"/>
      <c r="AJ23" s="129"/>
      <c r="AK23" s="130"/>
    </row>
    <row r="24" spans="1:37" s="111" customFormat="1" ht="15">
      <c r="A24" s="226"/>
      <c r="B24" s="220"/>
      <c r="C24" s="131"/>
      <c r="D24" s="406"/>
      <c r="E24" s="407"/>
      <c r="F24" s="445"/>
      <c r="G24" s="514"/>
      <c r="H24" s="445"/>
      <c r="I24" s="515"/>
      <c r="J24" s="445"/>
      <c r="K24" s="514"/>
      <c r="L24" s="445"/>
      <c r="M24" s="514"/>
      <c r="N24" s="326"/>
      <c r="O24" s="309"/>
      <c r="Q24" s="332"/>
      <c r="R24" s="335"/>
      <c r="S24" s="130"/>
      <c r="T24" s="129"/>
      <c r="U24" s="130"/>
      <c r="V24" s="129"/>
      <c r="W24" s="130"/>
      <c r="X24" s="129"/>
      <c r="Y24" s="130"/>
      <c r="Z24" s="129"/>
      <c r="AA24" s="134"/>
      <c r="AB24" s="129"/>
      <c r="AC24" s="130"/>
      <c r="AD24" s="129"/>
      <c r="AE24" s="130"/>
      <c r="AF24" s="129"/>
      <c r="AG24" s="130"/>
      <c r="AH24" s="129"/>
      <c r="AI24" s="130"/>
      <c r="AJ24" s="129"/>
      <c r="AK24" s="130"/>
    </row>
    <row r="25" spans="1:37" s="111" customFormat="1" ht="15">
      <c r="A25" s="225" t="s">
        <v>12</v>
      </c>
      <c r="B25" s="273" t="s">
        <v>74</v>
      </c>
      <c r="C25" s="352" t="s">
        <v>6</v>
      </c>
      <c r="D25" s="406">
        <v>16</v>
      </c>
      <c r="E25" s="407">
        <v>20473</v>
      </c>
      <c r="F25" s="403">
        <v>8</v>
      </c>
      <c r="G25" s="512">
        <v>11782</v>
      </c>
      <c r="H25" s="403">
        <v>6</v>
      </c>
      <c r="I25" s="513">
        <v>5499</v>
      </c>
      <c r="J25" s="502">
        <v>5</v>
      </c>
      <c r="K25" s="512">
        <v>21166</v>
      </c>
      <c r="L25" s="502">
        <v>6</v>
      </c>
      <c r="M25" s="512">
        <v>8023.2</v>
      </c>
      <c r="N25" s="325">
        <f t="shared" ref="N25:O27" si="3">SUM(F25,H25,J25,L25)</f>
        <v>25</v>
      </c>
      <c r="O25" s="307">
        <f t="shared" si="3"/>
        <v>46470.2</v>
      </c>
      <c r="Q25" s="334">
        <f>N25-F25-H25-J25-L25</f>
        <v>0</v>
      </c>
      <c r="R25" s="334">
        <f>O25-G25-I25-K25-M25</f>
        <v>0</v>
      </c>
      <c r="S25" s="130"/>
      <c r="T25" s="129"/>
      <c r="U25" s="130"/>
      <c r="V25" s="129"/>
      <c r="W25" s="130"/>
      <c r="X25" s="129"/>
      <c r="Y25" s="130"/>
      <c r="Z25" s="129"/>
      <c r="AA25" s="129"/>
      <c r="AB25" s="129"/>
      <c r="AC25" s="130"/>
      <c r="AD25" s="129"/>
      <c r="AE25" s="130"/>
      <c r="AF25" s="129"/>
      <c r="AG25" s="130"/>
      <c r="AH25" s="129"/>
      <c r="AI25" s="130"/>
      <c r="AJ25" s="129"/>
      <c r="AK25" s="130"/>
    </row>
    <row r="26" spans="1:37" s="111" customFormat="1" ht="15">
      <c r="A26" s="225"/>
      <c r="B26" s="287" t="s">
        <v>75</v>
      </c>
      <c r="C26" s="352" t="s">
        <v>7</v>
      </c>
      <c r="D26" s="406">
        <v>21</v>
      </c>
      <c r="E26" s="407">
        <v>5941</v>
      </c>
      <c r="F26" s="403">
        <v>9</v>
      </c>
      <c r="G26" s="512">
        <v>4168</v>
      </c>
      <c r="H26" s="403">
        <v>4</v>
      </c>
      <c r="I26" s="513">
        <v>5613</v>
      </c>
      <c r="J26" s="502">
        <v>8</v>
      </c>
      <c r="K26" s="512">
        <v>575</v>
      </c>
      <c r="L26" s="502">
        <v>5</v>
      </c>
      <c r="M26" s="512">
        <v>334.96800000000002</v>
      </c>
      <c r="N26" s="325">
        <f t="shared" si="3"/>
        <v>26</v>
      </c>
      <c r="O26" s="307">
        <f t="shared" si="3"/>
        <v>10690.968000000001</v>
      </c>
      <c r="Q26" s="334">
        <f>N26-F26-H26-J26-L26</f>
        <v>0</v>
      </c>
      <c r="R26" s="334">
        <f>O26-G26-I26-K26-M26</f>
        <v>7.3896444519050419E-13</v>
      </c>
      <c r="S26" s="130"/>
      <c r="T26" s="129"/>
      <c r="U26" s="130"/>
      <c r="V26" s="129"/>
      <c r="W26" s="130"/>
      <c r="X26" s="129"/>
      <c r="Y26" s="130"/>
      <c r="Z26" s="129"/>
      <c r="AA26" s="129"/>
      <c r="AB26" s="129"/>
      <c r="AC26" s="130"/>
      <c r="AD26" s="129"/>
      <c r="AE26" s="130"/>
      <c r="AF26" s="129"/>
      <c r="AG26" s="130"/>
      <c r="AH26" s="129"/>
      <c r="AI26" s="130"/>
      <c r="AJ26" s="129"/>
      <c r="AK26" s="130"/>
    </row>
    <row r="27" spans="1:37" s="111" customFormat="1" ht="15">
      <c r="A27" s="225"/>
      <c r="B27" s="219"/>
      <c r="C27" s="352" t="s">
        <v>90</v>
      </c>
      <c r="D27" s="406">
        <v>146</v>
      </c>
      <c r="E27" s="407">
        <v>45018</v>
      </c>
      <c r="F27" s="403">
        <v>38</v>
      </c>
      <c r="G27" s="512">
        <v>6099</v>
      </c>
      <c r="H27" s="403">
        <v>31</v>
      </c>
      <c r="I27" s="513">
        <v>8834</v>
      </c>
      <c r="J27" s="502">
        <v>33</v>
      </c>
      <c r="K27" s="512">
        <v>3822</v>
      </c>
      <c r="L27" s="502">
        <v>29</v>
      </c>
      <c r="M27" s="512">
        <v>12050.584999999999</v>
      </c>
      <c r="N27" s="325">
        <f t="shared" si="3"/>
        <v>131</v>
      </c>
      <c r="O27" s="307">
        <f t="shared" si="3"/>
        <v>30805.584999999999</v>
      </c>
      <c r="Q27" s="334"/>
      <c r="R27" s="334"/>
      <c r="S27" s="130"/>
      <c r="T27" s="129"/>
      <c r="U27" s="130"/>
      <c r="V27" s="129"/>
      <c r="W27" s="130"/>
      <c r="X27" s="129"/>
      <c r="Y27" s="130"/>
      <c r="Z27" s="129"/>
      <c r="AA27" s="129"/>
      <c r="AB27" s="129"/>
      <c r="AC27" s="130"/>
      <c r="AD27" s="129"/>
      <c r="AE27" s="130"/>
      <c r="AF27" s="129"/>
      <c r="AG27" s="130"/>
      <c r="AH27" s="129"/>
      <c r="AI27" s="130"/>
      <c r="AJ27" s="129"/>
      <c r="AK27" s="130"/>
    </row>
    <row r="28" spans="1:37" s="111" customFormat="1" ht="15">
      <c r="A28" s="226"/>
      <c r="B28" s="220"/>
      <c r="C28" s="131"/>
      <c r="D28" s="406"/>
      <c r="E28" s="407"/>
      <c r="F28" s="445"/>
      <c r="G28" s="514"/>
      <c r="H28" s="445"/>
      <c r="I28" s="515"/>
      <c r="J28" s="445"/>
      <c r="K28" s="514"/>
      <c r="L28" s="445"/>
      <c r="M28" s="514"/>
      <c r="N28" s="326"/>
      <c r="O28" s="309"/>
      <c r="Q28" s="332"/>
      <c r="R28" s="335"/>
      <c r="S28" s="130"/>
      <c r="T28" s="129"/>
      <c r="U28" s="130"/>
      <c r="V28" s="129"/>
      <c r="W28" s="130"/>
      <c r="X28" s="129"/>
      <c r="Y28" s="130"/>
      <c r="Z28" s="129"/>
      <c r="AA28" s="134"/>
      <c r="AB28" s="129"/>
      <c r="AC28" s="130"/>
      <c r="AD28" s="129"/>
      <c r="AE28" s="130"/>
      <c r="AF28" s="129"/>
      <c r="AG28" s="130"/>
      <c r="AH28" s="129"/>
      <c r="AI28" s="130"/>
      <c r="AJ28" s="129"/>
      <c r="AK28" s="130"/>
    </row>
    <row r="29" spans="1:37" s="111" customFormat="1" ht="15">
      <c r="A29" s="225" t="s">
        <v>13</v>
      </c>
      <c r="B29" s="273" t="s">
        <v>76</v>
      </c>
      <c r="C29" s="352" t="s">
        <v>6</v>
      </c>
      <c r="D29" s="406">
        <v>0</v>
      </c>
      <c r="E29" s="407">
        <v>896</v>
      </c>
      <c r="F29" s="437">
        <v>0</v>
      </c>
      <c r="G29" s="512">
        <v>0</v>
      </c>
      <c r="H29" s="437">
        <v>0</v>
      </c>
      <c r="I29" s="513">
        <v>0</v>
      </c>
      <c r="J29" s="437">
        <v>0</v>
      </c>
      <c r="K29" s="513">
        <v>0</v>
      </c>
      <c r="L29" s="437">
        <v>0</v>
      </c>
      <c r="M29" s="512">
        <v>0</v>
      </c>
      <c r="N29" s="325">
        <f t="shared" ref="N29:O31" si="4">SUM(F29,H29,J29,L29)</f>
        <v>0</v>
      </c>
      <c r="O29" s="307">
        <f t="shared" si="4"/>
        <v>0</v>
      </c>
      <c r="Q29" s="334">
        <f>N29-F29-H29-J29-L29</f>
        <v>0</v>
      </c>
      <c r="R29" s="334">
        <f>O29-G29-I29-K29-M29</f>
        <v>0</v>
      </c>
      <c r="S29" s="130"/>
      <c r="T29" s="129"/>
      <c r="U29" s="130"/>
      <c r="V29" s="129"/>
      <c r="W29" s="130"/>
      <c r="X29" s="129"/>
      <c r="Y29" s="130"/>
      <c r="Z29" s="129"/>
      <c r="AA29" s="129"/>
      <c r="AB29" s="129"/>
      <c r="AC29" s="130"/>
      <c r="AD29" s="129"/>
      <c r="AE29" s="130"/>
      <c r="AF29" s="129"/>
      <c r="AG29" s="130"/>
      <c r="AH29" s="129"/>
      <c r="AI29" s="130"/>
      <c r="AJ29" s="129"/>
      <c r="AK29" s="130"/>
    </row>
    <row r="30" spans="1:37" s="111" customFormat="1" ht="15">
      <c r="A30" s="225"/>
      <c r="B30" s="287" t="s">
        <v>77</v>
      </c>
      <c r="C30" s="352" t="s">
        <v>7</v>
      </c>
      <c r="D30" s="406">
        <v>0</v>
      </c>
      <c r="E30" s="407">
        <v>0</v>
      </c>
      <c r="F30" s="437">
        <v>0</v>
      </c>
      <c r="G30" s="512">
        <v>0</v>
      </c>
      <c r="H30" s="437">
        <v>0</v>
      </c>
      <c r="I30" s="513">
        <v>0</v>
      </c>
      <c r="J30" s="437">
        <v>0</v>
      </c>
      <c r="K30" s="513">
        <v>0</v>
      </c>
      <c r="L30" s="437">
        <v>0</v>
      </c>
      <c r="M30" s="512">
        <v>0</v>
      </c>
      <c r="N30" s="325">
        <f t="shared" si="4"/>
        <v>0</v>
      </c>
      <c r="O30" s="307">
        <f t="shared" si="4"/>
        <v>0</v>
      </c>
      <c r="Q30" s="334">
        <f>N30-F30-H30-J30-L30</f>
        <v>0</v>
      </c>
      <c r="R30" s="334">
        <f>O30-G30-I30-K30-M30</f>
        <v>0</v>
      </c>
      <c r="S30" s="130"/>
      <c r="T30" s="129"/>
      <c r="U30" s="130"/>
      <c r="V30" s="129"/>
      <c r="W30" s="130"/>
      <c r="X30" s="129"/>
      <c r="Y30" s="130"/>
      <c r="Z30" s="129"/>
      <c r="AA30" s="129"/>
      <c r="AB30" s="129"/>
      <c r="AC30" s="130"/>
      <c r="AD30" s="129"/>
      <c r="AE30" s="130"/>
      <c r="AF30" s="129"/>
      <c r="AG30" s="130"/>
      <c r="AH30" s="129"/>
      <c r="AI30" s="130"/>
      <c r="AJ30" s="129"/>
      <c r="AK30" s="130"/>
    </row>
    <row r="31" spans="1:37" s="111" customFormat="1" ht="15">
      <c r="A31" s="225"/>
      <c r="B31" s="219"/>
      <c r="C31" s="352" t="s">
        <v>90</v>
      </c>
      <c r="D31" s="406">
        <v>0</v>
      </c>
      <c r="E31" s="407">
        <v>0</v>
      </c>
      <c r="F31" s="437">
        <v>0</v>
      </c>
      <c r="G31" s="512">
        <v>0</v>
      </c>
      <c r="H31" s="437">
        <v>0</v>
      </c>
      <c r="I31" s="513">
        <v>0</v>
      </c>
      <c r="J31" s="437">
        <v>0</v>
      </c>
      <c r="K31" s="513">
        <v>0</v>
      </c>
      <c r="L31" s="437">
        <v>0</v>
      </c>
      <c r="M31" s="512">
        <v>0</v>
      </c>
      <c r="N31" s="325">
        <f t="shared" si="4"/>
        <v>0</v>
      </c>
      <c r="O31" s="307">
        <f t="shared" si="4"/>
        <v>0</v>
      </c>
      <c r="Q31" s="334"/>
      <c r="R31" s="334"/>
      <c r="S31" s="130"/>
      <c r="T31" s="129"/>
      <c r="U31" s="130"/>
      <c r="V31" s="129"/>
      <c r="W31" s="130"/>
      <c r="X31" s="129"/>
      <c r="Y31" s="130"/>
      <c r="Z31" s="129"/>
      <c r="AA31" s="129"/>
      <c r="AB31" s="129"/>
      <c r="AC31" s="130"/>
      <c r="AD31" s="129"/>
      <c r="AE31" s="130"/>
      <c r="AF31" s="129"/>
      <c r="AG31" s="130"/>
      <c r="AH31" s="129"/>
      <c r="AI31" s="130"/>
      <c r="AJ31" s="129"/>
      <c r="AK31" s="130"/>
    </row>
    <row r="32" spans="1:37" s="111" customFormat="1" ht="15">
      <c r="A32" s="226"/>
      <c r="B32" s="220"/>
      <c r="C32" s="131"/>
      <c r="D32" s="406"/>
      <c r="E32" s="407"/>
      <c r="F32" s="445"/>
      <c r="G32" s="514"/>
      <c r="H32" s="445"/>
      <c r="I32" s="515"/>
      <c r="J32" s="445"/>
      <c r="K32" s="515"/>
      <c r="L32" s="445"/>
      <c r="M32" s="514"/>
      <c r="N32" s="326"/>
      <c r="O32" s="309"/>
      <c r="Q32" s="332"/>
      <c r="R32" s="335"/>
      <c r="S32" s="130"/>
      <c r="T32" s="129"/>
      <c r="U32" s="130"/>
      <c r="V32" s="129" t="s">
        <v>138</v>
      </c>
      <c r="W32" s="130"/>
      <c r="X32" s="129"/>
      <c r="Y32" s="130"/>
      <c r="Z32" s="129"/>
      <c r="AA32" s="134"/>
      <c r="AB32" s="129"/>
      <c r="AC32" s="130"/>
      <c r="AD32" s="129"/>
      <c r="AE32" s="130"/>
      <c r="AF32" s="129"/>
      <c r="AG32" s="130"/>
      <c r="AH32" s="129"/>
      <c r="AI32" s="130"/>
      <c r="AJ32" s="129"/>
      <c r="AK32" s="130"/>
    </row>
    <row r="33" spans="1:37" s="111" customFormat="1" ht="15">
      <c r="A33" s="225" t="s">
        <v>14</v>
      </c>
      <c r="B33" s="273" t="s">
        <v>78</v>
      </c>
      <c r="C33" s="352" t="s">
        <v>6</v>
      </c>
      <c r="D33" s="406">
        <v>0</v>
      </c>
      <c r="E33" s="407">
        <v>0</v>
      </c>
      <c r="F33" s="437">
        <v>0</v>
      </c>
      <c r="G33" s="512">
        <v>0</v>
      </c>
      <c r="H33" s="437">
        <v>0</v>
      </c>
      <c r="I33" s="513">
        <v>0</v>
      </c>
      <c r="J33" s="437">
        <v>0</v>
      </c>
      <c r="K33" s="513">
        <v>0</v>
      </c>
      <c r="L33" s="437">
        <v>0</v>
      </c>
      <c r="M33" s="512">
        <v>0</v>
      </c>
      <c r="N33" s="325">
        <f t="shared" ref="N33:O35" si="5">SUM(F33,H33,J33,L33)</f>
        <v>0</v>
      </c>
      <c r="O33" s="307">
        <f t="shared" si="5"/>
        <v>0</v>
      </c>
      <c r="Q33" s="334">
        <f>N33-F33-H33-J33-L33</f>
        <v>0</v>
      </c>
      <c r="R33" s="334">
        <f>O33-G33-I33-K33-M33</f>
        <v>0</v>
      </c>
      <c r="S33" s="130"/>
      <c r="T33" s="129"/>
      <c r="U33" s="130"/>
      <c r="V33" s="129"/>
      <c r="W33" s="130"/>
      <c r="X33" s="129"/>
      <c r="Y33" s="130"/>
      <c r="Z33" s="129"/>
      <c r="AA33" s="129"/>
      <c r="AB33" s="129"/>
      <c r="AC33" s="130"/>
      <c r="AD33" s="129"/>
      <c r="AE33" s="130"/>
      <c r="AF33" s="129"/>
      <c r="AG33" s="130"/>
      <c r="AH33" s="129"/>
      <c r="AI33" s="130"/>
      <c r="AJ33" s="129"/>
      <c r="AK33" s="130"/>
    </row>
    <row r="34" spans="1:37" s="111" customFormat="1" ht="15">
      <c r="A34" s="225" t="s">
        <v>15</v>
      </c>
      <c r="B34" s="287" t="s">
        <v>79</v>
      </c>
      <c r="C34" s="352" t="s">
        <v>7</v>
      </c>
      <c r="D34" s="406">
        <v>0</v>
      </c>
      <c r="E34" s="407">
        <v>0</v>
      </c>
      <c r="F34" s="437">
        <v>0</v>
      </c>
      <c r="G34" s="512">
        <v>0</v>
      </c>
      <c r="H34" s="437">
        <v>0</v>
      </c>
      <c r="I34" s="513">
        <v>0</v>
      </c>
      <c r="J34" s="437">
        <v>0</v>
      </c>
      <c r="K34" s="513">
        <v>0</v>
      </c>
      <c r="L34" s="437">
        <v>0</v>
      </c>
      <c r="M34" s="512">
        <v>0</v>
      </c>
      <c r="N34" s="325">
        <f t="shared" si="5"/>
        <v>0</v>
      </c>
      <c r="O34" s="307">
        <f t="shared" si="5"/>
        <v>0</v>
      </c>
      <c r="Q34" s="334">
        <f>N34-F34-H34-J34-L34</f>
        <v>0</v>
      </c>
      <c r="R34" s="334">
        <f>O34-G34-I34-K34-M34</f>
        <v>0</v>
      </c>
      <c r="S34" s="130"/>
      <c r="T34" s="129"/>
      <c r="U34" s="130"/>
      <c r="V34" s="129"/>
      <c r="W34" s="130"/>
      <c r="X34" s="129"/>
      <c r="Y34" s="130"/>
      <c r="Z34" s="129"/>
      <c r="AA34" s="129"/>
      <c r="AB34" s="129"/>
      <c r="AC34" s="130"/>
      <c r="AD34" s="129"/>
      <c r="AE34" s="130"/>
      <c r="AF34" s="129"/>
      <c r="AG34" s="130"/>
      <c r="AH34" s="129"/>
      <c r="AI34" s="130"/>
      <c r="AJ34" s="129"/>
      <c r="AK34" s="130"/>
    </row>
    <row r="35" spans="1:37" s="111" customFormat="1" ht="15">
      <c r="A35" s="225"/>
      <c r="B35" s="219"/>
      <c r="C35" s="352" t="s">
        <v>90</v>
      </c>
      <c r="D35" s="406">
        <v>0</v>
      </c>
      <c r="E35" s="407">
        <v>0</v>
      </c>
      <c r="F35" s="437">
        <v>0</v>
      </c>
      <c r="G35" s="512">
        <v>0</v>
      </c>
      <c r="H35" s="437">
        <v>0</v>
      </c>
      <c r="I35" s="513">
        <v>0</v>
      </c>
      <c r="J35" s="437">
        <v>0</v>
      </c>
      <c r="K35" s="513">
        <v>0</v>
      </c>
      <c r="L35" s="437">
        <v>0</v>
      </c>
      <c r="M35" s="512">
        <v>0</v>
      </c>
      <c r="N35" s="325">
        <f t="shared" si="5"/>
        <v>0</v>
      </c>
      <c r="O35" s="307">
        <f t="shared" si="5"/>
        <v>0</v>
      </c>
      <c r="Q35" s="334"/>
      <c r="R35" s="334"/>
      <c r="S35" s="130"/>
      <c r="T35" s="129"/>
      <c r="U35" s="130"/>
      <c r="V35" s="129"/>
      <c r="W35" s="130"/>
      <c r="X35" s="129"/>
      <c r="Y35" s="130"/>
      <c r="Z35" s="129"/>
      <c r="AA35" s="129"/>
      <c r="AB35" s="129"/>
      <c r="AC35" s="130"/>
      <c r="AD35" s="129"/>
      <c r="AE35" s="130"/>
      <c r="AF35" s="129"/>
      <c r="AG35" s="130"/>
      <c r="AH35" s="129"/>
      <c r="AI35" s="130"/>
      <c r="AJ35" s="129"/>
      <c r="AK35" s="130"/>
    </row>
    <row r="36" spans="1:37" s="111" customFormat="1" ht="15">
      <c r="A36" s="226"/>
      <c r="B36" s="220"/>
      <c r="C36" s="131"/>
      <c r="D36" s="406"/>
      <c r="E36" s="407"/>
      <c r="F36" s="445"/>
      <c r="G36" s="514"/>
      <c r="H36" s="445"/>
      <c r="I36" s="515"/>
      <c r="J36" s="445"/>
      <c r="K36" s="514"/>
      <c r="L36" s="445"/>
      <c r="M36" s="514"/>
      <c r="N36" s="326"/>
      <c r="O36" s="309"/>
      <c r="Q36" s="336"/>
      <c r="R36" s="335"/>
      <c r="S36" s="130"/>
      <c r="T36" s="129"/>
      <c r="U36" s="130"/>
      <c r="V36" s="129"/>
      <c r="W36" s="130"/>
      <c r="X36" s="129"/>
      <c r="Y36" s="130"/>
      <c r="Z36" s="129"/>
      <c r="AA36" s="129"/>
      <c r="AB36" s="129"/>
      <c r="AC36" s="130"/>
      <c r="AD36" s="129"/>
      <c r="AE36" s="130"/>
      <c r="AF36" s="129"/>
      <c r="AG36" s="130"/>
      <c r="AH36" s="129"/>
      <c r="AI36" s="130"/>
      <c r="AJ36" s="129"/>
      <c r="AK36" s="130"/>
    </row>
    <row r="37" spans="1:37" s="111" customFormat="1" ht="15">
      <c r="A37" s="225" t="s">
        <v>18</v>
      </c>
      <c r="B37" s="273" t="s">
        <v>80</v>
      </c>
      <c r="C37" s="352" t="s">
        <v>6</v>
      </c>
      <c r="D37" s="406">
        <v>47</v>
      </c>
      <c r="E37" s="407">
        <v>3097</v>
      </c>
      <c r="F37" s="403">
        <v>81</v>
      </c>
      <c r="G37" s="516">
        <v>2467</v>
      </c>
      <c r="H37" s="403">
        <v>122</v>
      </c>
      <c r="I37" s="517">
        <v>2774</v>
      </c>
      <c r="J37" s="437">
        <v>39</v>
      </c>
      <c r="K37" s="513">
        <v>866</v>
      </c>
      <c r="L37" s="502">
        <v>82</v>
      </c>
      <c r="M37" s="516">
        <v>3377.6549999999997</v>
      </c>
      <c r="N37" s="325">
        <f t="shared" ref="N37:O39" si="6">SUM(F37,H37,J37,L37)</f>
        <v>324</v>
      </c>
      <c r="O37" s="307">
        <f t="shared" si="6"/>
        <v>9484.6549999999988</v>
      </c>
      <c r="Q37" s="334">
        <f>N37-F37-H37-J37-L37</f>
        <v>0</v>
      </c>
      <c r="R37" s="334">
        <f>O37-G37-I37-K37-M37</f>
        <v>0</v>
      </c>
      <c r="S37" s="130"/>
      <c r="T37" s="129"/>
      <c r="U37" s="130"/>
      <c r="V37" s="129"/>
      <c r="W37" s="130"/>
      <c r="X37" s="129"/>
      <c r="Y37" s="130"/>
      <c r="Z37" s="129"/>
      <c r="AA37" s="129"/>
      <c r="AB37" s="129"/>
      <c r="AC37" s="130"/>
      <c r="AD37" s="129"/>
      <c r="AE37" s="130"/>
      <c r="AF37" s="129"/>
      <c r="AG37" s="130"/>
      <c r="AH37" s="129"/>
      <c r="AI37" s="130"/>
      <c r="AJ37" s="129"/>
      <c r="AK37" s="130"/>
    </row>
    <row r="38" spans="1:37" s="111" customFormat="1" ht="13.5" customHeight="1">
      <c r="A38" s="225"/>
      <c r="B38" s="287" t="s">
        <v>81</v>
      </c>
      <c r="C38" s="352" t="s">
        <v>7</v>
      </c>
      <c r="D38" s="406">
        <v>0</v>
      </c>
      <c r="E38" s="407">
        <v>0</v>
      </c>
      <c r="F38" s="403">
        <v>0</v>
      </c>
      <c r="G38" s="512">
        <v>0</v>
      </c>
      <c r="H38" s="403">
        <v>0</v>
      </c>
      <c r="I38" s="513">
        <v>0</v>
      </c>
      <c r="J38" s="437">
        <v>0</v>
      </c>
      <c r="K38" s="513">
        <v>0</v>
      </c>
      <c r="L38" s="502">
        <v>0</v>
      </c>
      <c r="M38" s="512">
        <v>0</v>
      </c>
      <c r="N38" s="325">
        <f t="shared" si="6"/>
        <v>0</v>
      </c>
      <c r="O38" s="307">
        <f t="shared" si="6"/>
        <v>0</v>
      </c>
      <c r="Q38" s="334">
        <f>N38-F38-H38-J38-L38</f>
        <v>0</v>
      </c>
      <c r="R38" s="334">
        <f>O38-G38-I38-K38-M38</f>
        <v>0</v>
      </c>
      <c r="S38" s="130"/>
      <c r="T38" s="129"/>
      <c r="U38" s="130"/>
      <c r="V38" s="129"/>
      <c r="W38" s="130"/>
      <c r="X38" s="129"/>
      <c r="Y38" s="130"/>
      <c r="Z38" s="129"/>
      <c r="AA38" s="129"/>
      <c r="AB38" s="129"/>
      <c r="AC38" s="130"/>
      <c r="AD38" s="129"/>
      <c r="AE38" s="130"/>
      <c r="AF38" s="129"/>
      <c r="AG38" s="130"/>
      <c r="AH38" s="129"/>
      <c r="AI38" s="130"/>
      <c r="AJ38" s="129"/>
      <c r="AK38" s="130"/>
    </row>
    <row r="39" spans="1:37" s="111" customFormat="1" ht="13.5" customHeight="1">
      <c r="A39" s="225"/>
      <c r="B39" s="219"/>
      <c r="C39" s="352" t="s">
        <v>90</v>
      </c>
      <c r="D39" s="406">
        <v>0</v>
      </c>
      <c r="E39" s="407">
        <v>0</v>
      </c>
      <c r="F39" s="437">
        <v>0</v>
      </c>
      <c r="G39" s="512">
        <v>0</v>
      </c>
      <c r="H39" s="437">
        <v>0</v>
      </c>
      <c r="I39" s="513">
        <v>0</v>
      </c>
      <c r="J39" s="437">
        <v>0</v>
      </c>
      <c r="K39" s="513">
        <v>0</v>
      </c>
      <c r="L39" s="437">
        <v>0</v>
      </c>
      <c r="M39" s="512">
        <v>0</v>
      </c>
      <c r="N39" s="325">
        <f t="shared" si="6"/>
        <v>0</v>
      </c>
      <c r="O39" s="307">
        <f t="shared" si="6"/>
        <v>0</v>
      </c>
      <c r="Q39" s="334"/>
      <c r="R39" s="334"/>
      <c r="S39" s="130"/>
      <c r="T39" s="129"/>
      <c r="U39" s="130"/>
      <c r="V39" s="129"/>
      <c r="W39" s="130"/>
      <c r="X39" s="129"/>
      <c r="Y39" s="130"/>
      <c r="Z39" s="129"/>
      <c r="AA39" s="129"/>
      <c r="AB39" s="129"/>
      <c r="AC39" s="130"/>
      <c r="AD39" s="129"/>
      <c r="AE39" s="130"/>
      <c r="AF39" s="129"/>
      <c r="AG39" s="130"/>
      <c r="AH39" s="129"/>
      <c r="AI39" s="130"/>
      <c r="AJ39" s="129"/>
      <c r="AK39" s="130"/>
    </row>
    <row r="40" spans="1:37" s="111" customFormat="1" ht="15">
      <c r="A40" s="226"/>
      <c r="B40" s="220"/>
      <c r="C40" s="308"/>
      <c r="D40" s="406"/>
      <c r="E40" s="407"/>
      <c r="F40" s="445"/>
      <c r="G40" s="514"/>
      <c r="H40" s="445"/>
      <c r="I40" s="515"/>
      <c r="J40" s="445"/>
      <c r="K40" s="514"/>
      <c r="L40" s="445"/>
      <c r="M40" s="514"/>
      <c r="N40" s="326"/>
      <c r="O40" s="309"/>
      <c r="Q40" s="332"/>
      <c r="R40" s="335"/>
      <c r="S40" s="130"/>
      <c r="T40" s="129"/>
      <c r="U40" s="130"/>
      <c r="V40" s="129"/>
      <c r="W40" s="130"/>
      <c r="X40" s="129"/>
      <c r="Y40" s="130"/>
      <c r="Z40" s="129"/>
      <c r="AA40" s="134"/>
      <c r="AB40" s="129"/>
      <c r="AC40" s="130"/>
      <c r="AD40" s="129"/>
      <c r="AE40" s="130"/>
      <c r="AF40" s="129"/>
      <c r="AG40" s="130"/>
      <c r="AH40" s="129"/>
      <c r="AI40" s="130"/>
      <c r="AJ40" s="129"/>
      <c r="AK40" s="130"/>
    </row>
    <row r="41" spans="1:37" s="154" customFormat="1" ht="15">
      <c r="A41" s="225" t="s">
        <v>38</v>
      </c>
      <c r="B41" s="219" t="s">
        <v>82</v>
      </c>
      <c r="C41" s="310"/>
      <c r="D41" s="406">
        <v>57</v>
      </c>
      <c r="E41" s="407">
        <v>278119</v>
      </c>
      <c r="F41" s="403">
        <v>10</v>
      </c>
      <c r="G41" s="518">
        <v>2425</v>
      </c>
      <c r="H41" s="403">
        <v>14</v>
      </c>
      <c r="I41" s="519">
        <v>105472</v>
      </c>
      <c r="J41" s="502">
        <v>11</v>
      </c>
      <c r="K41" s="518">
        <v>13158</v>
      </c>
      <c r="L41" s="502">
        <v>16</v>
      </c>
      <c r="M41" s="518">
        <v>24657.973999999998</v>
      </c>
      <c r="N41" s="325">
        <f>SUM(F41,H41,J41,L41)</f>
        <v>51</v>
      </c>
      <c r="O41" s="307">
        <f>SUM(G41,I41,K41,M41)</f>
        <v>145712.97399999999</v>
      </c>
      <c r="Q41" s="334">
        <f>N41-F41-H41-J41-L41</f>
        <v>0</v>
      </c>
      <c r="R41" s="334">
        <f>O41-G41-I41-K41-M41</f>
        <v>0</v>
      </c>
      <c r="S41" s="156"/>
      <c r="T41" s="155"/>
      <c r="U41" s="156"/>
      <c r="V41" s="155"/>
      <c r="W41" s="156"/>
      <c r="X41" s="155"/>
      <c r="Y41" s="156"/>
      <c r="Z41" s="155"/>
      <c r="AA41" s="155"/>
      <c r="AB41" s="155"/>
      <c r="AC41" s="156"/>
      <c r="AD41" s="155"/>
      <c r="AE41" s="156"/>
      <c r="AF41" s="155"/>
      <c r="AG41" s="156"/>
      <c r="AH41" s="155"/>
      <c r="AI41" s="156"/>
      <c r="AJ41" s="155"/>
      <c r="AK41" s="156"/>
    </row>
    <row r="42" spans="1:37" s="154" customFormat="1" ht="15">
      <c r="A42" s="226"/>
      <c r="B42" s="220"/>
      <c r="C42" s="311"/>
      <c r="D42" s="406"/>
      <c r="E42" s="407"/>
      <c r="F42" s="445"/>
      <c r="G42" s="514"/>
      <c r="H42" s="445"/>
      <c r="I42" s="515"/>
      <c r="J42" s="445"/>
      <c r="K42" s="514"/>
      <c r="L42" s="445"/>
      <c r="M42" s="514"/>
      <c r="N42" s="326"/>
      <c r="O42" s="309"/>
      <c r="Q42" s="337"/>
      <c r="R42" s="338"/>
      <c r="S42" s="156"/>
      <c r="T42" s="155"/>
      <c r="U42" s="156"/>
      <c r="V42" s="155"/>
      <c r="W42" s="156"/>
      <c r="X42" s="155"/>
      <c r="Y42" s="156"/>
      <c r="Z42" s="155"/>
      <c r="AA42" s="158"/>
      <c r="AB42" s="155"/>
      <c r="AC42" s="156"/>
      <c r="AD42" s="155"/>
      <c r="AE42" s="156"/>
      <c r="AF42" s="155"/>
      <c r="AG42" s="156"/>
      <c r="AH42" s="155"/>
      <c r="AI42" s="156"/>
      <c r="AJ42" s="155"/>
      <c r="AK42" s="156"/>
    </row>
    <row r="43" spans="1:37" s="154" customFormat="1" ht="15">
      <c r="A43" s="225" t="s">
        <v>16</v>
      </c>
      <c r="B43" s="219" t="s">
        <v>83</v>
      </c>
      <c r="C43" s="310"/>
      <c r="D43" s="406">
        <v>208</v>
      </c>
      <c r="E43" s="407">
        <v>17283</v>
      </c>
      <c r="F43" s="403">
        <v>46</v>
      </c>
      <c r="G43" s="516">
        <v>6762</v>
      </c>
      <c r="H43" s="403">
        <v>50</v>
      </c>
      <c r="I43" s="517">
        <v>33019</v>
      </c>
      <c r="J43" s="502">
        <v>108</v>
      </c>
      <c r="K43" s="516">
        <v>3568</v>
      </c>
      <c r="L43" s="502">
        <v>66</v>
      </c>
      <c r="M43" s="516">
        <v>1578.73</v>
      </c>
      <c r="N43" s="325">
        <f>SUM(F43,H43,J43,L43)</f>
        <v>270</v>
      </c>
      <c r="O43" s="307">
        <f>SUM(G43,I43,K43,M43)</f>
        <v>44927.73</v>
      </c>
      <c r="P43" s="159"/>
      <c r="Q43" s="334">
        <f>N43-F43-H43-J43-L43</f>
        <v>0</v>
      </c>
      <c r="R43" s="334">
        <f>O43-G43-I43-K43-M43</f>
        <v>3.1832314562052488E-12</v>
      </c>
      <c r="S43" s="156"/>
      <c r="T43" s="155"/>
      <c r="U43" s="156"/>
      <c r="V43" s="155"/>
      <c r="W43" s="156"/>
      <c r="X43" s="155"/>
      <c r="Y43" s="156"/>
      <c r="Z43" s="155"/>
      <c r="AA43" s="155"/>
      <c r="AB43" s="155"/>
      <c r="AC43" s="156"/>
      <c r="AD43" s="155"/>
      <c r="AE43" s="156"/>
      <c r="AF43" s="155"/>
      <c r="AG43" s="156"/>
      <c r="AH43" s="155"/>
      <c r="AI43" s="156"/>
      <c r="AJ43" s="155"/>
      <c r="AK43" s="156"/>
    </row>
    <row r="44" spans="1:37" s="111" customFormat="1" ht="15">
      <c r="A44" s="226"/>
      <c r="B44" s="220"/>
      <c r="C44" s="308"/>
      <c r="D44" s="406"/>
      <c r="E44" s="407"/>
      <c r="F44" s="445"/>
      <c r="G44" s="451"/>
      <c r="H44" s="436"/>
      <c r="I44" s="503"/>
      <c r="J44" s="436"/>
      <c r="K44" s="451"/>
      <c r="L44" s="436"/>
      <c r="M44" s="451"/>
      <c r="N44" s="326"/>
      <c r="O44" s="309"/>
      <c r="P44" s="136"/>
      <c r="Q44" s="336"/>
      <c r="R44" s="335"/>
      <c r="S44" s="130"/>
      <c r="T44" s="129"/>
      <c r="U44" s="130"/>
      <c r="V44" s="129"/>
      <c r="W44" s="130"/>
      <c r="X44" s="129"/>
      <c r="Y44" s="130"/>
      <c r="Z44" s="129"/>
      <c r="AA44" s="129"/>
      <c r="AB44" s="129"/>
      <c r="AC44" s="130"/>
      <c r="AD44" s="129"/>
      <c r="AE44" s="130"/>
      <c r="AF44" s="129"/>
      <c r="AG44" s="130"/>
      <c r="AH44" s="129"/>
      <c r="AI44" s="130"/>
      <c r="AJ44" s="129"/>
      <c r="AK44" s="130"/>
    </row>
    <row r="45" spans="1:37" s="168" customFormat="1" ht="15">
      <c r="A45" s="230" t="s">
        <v>0</v>
      </c>
      <c r="B45" s="224" t="s">
        <v>84</v>
      </c>
      <c r="C45" s="313"/>
      <c r="D45" s="408">
        <f>SUM(D9:D44)</f>
        <v>1118</v>
      </c>
      <c r="E45" s="473">
        <f>SUM(E9:E44)</f>
        <v>436833</v>
      </c>
      <c r="F45" s="446">
        <f t="shared" ref="F45:M45" si="7">SUM(F9:F44)</f>
        <v>257</v>
      </c>
      <c r="G45" s="452">
        <f t="shared" si="7"/>
        <v>44515</v>
      </c>
      <c r="H45" s="441">
        <f t="shared" si="7"/>
        <v>307</v>
      </c>
      <c r="I45" s="504">
        <f t="shared" si="7"/>
        <v>178316</v>
      </c>
      <c r="J45" s="441">
        <f t="shared" si="7"/>
        <v>341</v>
      </c>
      <c r="K45" s="452">
        <f t="shared" si="7"/>
        <v>83650</v>
      </c>
      <c r="L45" s="441">
        <f t="shared" si="7"/>
        <v>267</v>
      </c>
      <c r="M45" s="452">
        <f t="shared" si="7"/>
        <v>59107.700000000004</v>
      </c>
      <c r="N45" s="327">
        <f>SUM(N9:N44)</f>
        <v>1172</v>
      </c>
      <c r="O45" s="428">
        <f>SUM(O9:O43)</f>
        <v>365588.69999999995</v>
      </c>
      <c r="P45" s="164"/>
      <c r="Q45" s="334">
        <f>N45-F45-H45-J45-L45</f>
        <v>0</v>
      </c>
      <c r="R45" s="334">
        <f>O45-G45-I45-K45-M45</f>
        <v>0</v>
      </c>
      <c r="S45" s="167"/>
      <c r="T45" s="155"/>
      <c r="U45" s="167"/>
      <c r="V45" s="155"/>
      <c r="W45" s="167"/>
      <c r="X45" s="155"/>
      <c r="Y45" s="167"/>
      <c r="Z45" s="155"/>
      <c r="AA45" s="156"/>
      <c r="AB45" s="155"/>
      <c r="AC45" s="167"/>
      <c r="AD45" s="155"/>
      <c r="AE45" s="167"/>
      <c r="AF45" s="155"/>
      <c r="AG45" s="167"/>
      <c r="AH45" s="155"/>
      <c r="AI45" s="167"/>
      <c r="AJ45" s="155"/>
      <c r="AK45" s="167"/>
    </row>
    <row r="46" spans="1:37" s="111" customFormat="1" ht="15.6" thickBot="1">
      <c r="A46" s="357"/>
      <c r="B46" s="358"/>
      <c r="C46" s="359"/>
      <c r="D46" s="409"/>
      <c r="E46" s="410"/>
      <c r="F46" s="411"/>
      <c r="G46" s="440"/>
      <c r="H46" s="411"/>
      <c r="I46" s="440"/>
      <c r="J46" s="411"/>
      <c r="K46" s="501"/>
      <c r="L46" s="411"/>
      <c r="M46" s="444"/>
      <c r="N46" s="362"/>
      <c r="O46" s="363"/>
      <c r="P46" s="109"/>
      <c r="Q46" s="334"/>
      <c r="R46" s="330"/>
      <c r="S46" s="104"/>
      <c r="T46" s="104"/>
      <c r="U46" s="104"/>
      <c r="V46" s="104"/>
      <c r="W46" s="104"/>
      <c r="X46" s="104"/>
      <c r="Y46" s="104"/>
      <c r="Z46" s="104"/>
      <c r="AA46" s="104"/>
      <c r="AB46" s="104"/>
      <c r="AC46" s="104"/>
      <c r="AD46" s="104"/>
      <c r="AE46" s="104"/>
      <c r="AF46" s="104"/>
      <c r="AG46" s="104"/>
      <c r="AH46" s="104"/>
      <c r="AI46" s="104"/>
      <c r="AJ46" s="104"/>
      <c r="AK46" s="104"/>
    </row>
    <row r="47" spans="1:37" s="122" customFormat="1" ht="13.8" thickTop="1">
      <c r="A47" s="122" t="s">
        <v>118</v>
      </c>
      <c r="B47" s="353" t="s">
        <v>92</v>
      </c>
      <c r="C47" s="354"/>
      <c r="D47" s="122" t="s">
        <v>117</v>
      </c>
      <c r="G47" s="355" t="s">
        <v>93</v>
      </c>
      <c r="M47" s="122" t="s">
        <v>119</v>
      </c>
      <c r="O47" s="122" t="s">
        <v>95</v>
      </c>
    </row>
    <row r="48" spans="1:37" s="106" customFormat="1" ht="9.6">
      <c r="A48" s="179" t="s">
        <v>17</v>
      </c>
      <c r="B48" s="179"/>
      <c r="C48" s="179"/>
      <c r="D48" s="180"/>
      <c r="E48" s="180"/>
      <c r="F48" s="179"/>
      <c r="G48" s="179"/>
      <c r="H48" s="179"/>
      <c r="I48" s="181"/>
      <c r="J48" s="182"/>
      <c r="K48" s="182"/>
      <c r="L48" s="182"/>
      <c r="M48" s="182"/>
      <c r="N48" s="182"/>
      <c r="O48" s="182"/>
      <c r="P48" s="109"/>
      <c r="Q48" s="331"/>
      <c r="R48" s="331"/>
    </row>
    <row r="49" spans="1:19">
      <c r="A49" s="104" t="str">
        <f>SUMMARY!A53</f>
        <v>Note:  "R"= Renovation line item - were added to the table as of January 2013.</v>
      </c>
    </row>
    <row r="50" spans="1:19">
      <c r="N50" s="185"/>
      <c r="O50" s="185"/>
    </row>
    <row r="51" spans="1:19" s="111" customFormat="1" ht="10.199999999999999">
      <c r="A51" s="184"/>
      <c r="B51" s="184"/>
      <c r="C51" s="109"/>
      <c r="D51" s="113"/>
      <c r="E51" s="113"/>
      <c r="F51" s="109"/>
      <c r="G51" s="109"/>
      <c r="H51" s="109"/>
      <c r="I51" s="109"/>
      <c r="J51" s="109"/>
      <c r="K51" s="109"/>
      <c r="L51" s="109"/>
      <c r="M51" s="109"/>
      <c r="P51" s="109"/>
      <c r="Q51" s="332"/>
      <c r="R51" s="332"/>
    </row>
    <row r="52" spans="1:19" s="111" customFormat="1" ht="7.5" customHeight="1">
      <c r="C52" s="109"/>
      <c r="D52" s="113"/>
      <c r="E52" s="113"/>
      <c r="F52" s="109"/>
      <c r="G52" s="109"/>
      <c r="H52" s="109"/>
      <c r="I52" s="109"/>
      <c r="J52" s="109"/>
      <c r="K52" s="109"/>
      <c r="L52" s="109"/>
      <c r="M52" s="109"/>
      <c r="N52" s="109"/>
      <c r="O52" s="109"/>
      <c r="P52" s="109"/>
      <c r="Q52" s="332"/>
      <c r="R52" s="332"/>
    </row>
    <row r="53" spans="1:19" s="108" customFormat="1" ht="15">
      <c r="C53" s="105"/>
      <c r="D53" s="105"/>
      <c r="E53" s="105"/>
      <c r="F53" s="105"/>
      <c r="G53" s="105"/>
      <c r="H53" s="105"/>
      <c r="I53" s="105"/>
      <c r="J53" s="105"/>
      <c r="K53" s="105"/>
      <c r="L53" s="105"/>
      <c r="M53" s="105"/>
      <c r="N53" s="105"/>
      <c r="O53" s="105"/>
      <c r="P53" s="105"/>
      <c r="Q53" s="339"/>
      <c r="R53" s="339"/>
      <c r="S53" s="105"/>
    </row>
    <row r="54" spans="1:19" s="108" customFormat="1" ht="15">
      <c r="C54" s="561"/>
      <c r="D54" s="561"/>
      <c r="E54" s="561"/>
      <c r="F54" s="561"/>
      <c r="G54" s="561"/>
      <c r="H54" s="561"/>
      <c r="I54" s="561"/>
      <c r="J54" s="561"/>
      <c r="K54" s="561"/>
      <c r="L54" s="561"/>
      <c r="M54" s="561"/>
      <c r="N54" s="561"/>
      <c r="Q54" s="340"/>
      <c r="R54" s="340"/>
    </row>
  </sheetData>
  <mergeCells count="19">
    <mergeCell ref="AD6:AE6"/>
    <mergeCell ref="AF6:AG6"/>
    <mergeCell ref="AH6:AI6"/>
    <mergeCell ref="AJ6:AK6"/>
    <mergeCell ref="C54:N54"/>
    <mergeCell ref="R6:S6"/>
    <mergeCell ref="T6:U6"/>
    <mergeCell ref="V6:W6"/>
    <mergeCell ref="X6:Y6"/>
    <mergeCell ref="Z6:AA6"/>
    <mergeCell ref="AB6:AC6"/>
    <mergeCell ref="A2:O2"/>
    <mergeCell ref="A6:C7"/>
    <mergeCell ref="D6:E6"/>
    <mergeCell ref="F6:G6"/>
    <mergeCell ref="H6:I6"/>
    <mergeCell ref="J6:K6"/>
    <mergeCell ref="L6:M6"/>
    <mergeCell ref="N6:O6"/>
  </mergeCells>
  <pageMargins left="0.7" right="0.7" top="0.75" bottom="0.75" header="0.3" footer="0.3"/>
  <pageSetup scale="59" orientation="portrait" r:id="rId1"/>
  <colBreaks count="1" manualBreakCount="1">
    <brk id="15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K54"/>
  <sheetViews>
    <sheetView zoomScaleNormal="100" zoomScaleSheetLayoutView="70" workbookViewId="0"/>
  </sheetViews>
  <sheetFormatPr defaultColWidth="9.109375" defaultRowHeight="13.2"/>
  <cols>
    <col min="1" max="1" width="26.44140625" style="104" customWidth="1"/>
    <col min="2" max="2" width="3.88671875" style="104" hidden="1" customWidth="1"/>
    <col min="3" max="3" width="3.5546875" style="104" customWidth="1"/>
    <col min="4" max="4" width="7.33203125" style="183" customWidth="1"/>
    <col min="5" max="5" width="13" style="183" customWidth="1"/>
    <col min="6" max="6" width="7.33203125" style="104" customWidth="1"/>
    <col min="7" max="7" width="13" style="104" customWidth="1"/>
    <col min="8" max="8" width="7.33203125" style="104" customWidth="1"/>
    <col min="9" max="9" width="13" style="104" customWidth="1"/>
    <col min="10" max="10" width="7.33203125" style="104" customWidth="1"/>
    <col min="11" max="11" width="13" style="104" customWidth="1"/>
    <col min="12" max="12" width="7.33203125" style="104" customWidth="1"/>
    <col min="13" max="13" width="13" style="104" customWidth="1"/>
    <col min="14" max="14" width="7.33203125" style="104" customWidth="1"/>
    <col min="15" max="15" width="13" style="104" customWidth="1"/>
    <col min="16" max="16" width="2.88671875" style="104" customWidth="1"/>
    <col min="17" max="17" width="3" style="330" hidden="1" customWidth="1"/>
    <col min="18" max="18" width="3.33203125" style="330" hidden="1" customWidth="1"/>
    <col min="19" max="16384" width="9.109375" style="104"/>
  </cols>
  <sheetData>
    <row r="1" spans="1:37" ht="17.399999999999999">
      <c r="A1" s="453" t="s">
        <v>132</v>
      </c>
    </row>
    <row r="2" spans="1:37" s="103" customFormat="1" ht="17.399999999999999">
      <c r="A2" s="544" t="s">
        <v>34</v>
      </c>
      <c r="B2" s="544"/>
      <c r="C2" s="544"/>
      <c r="D2" s="544"/>
      <c r="E2" s="544"/>
      <c r="F2" s="544"/>
      <c r="G2" s="544"/>
      <c r="H2" s="544"/>
      <c r="I2" s="544"/>
      <c r="J2" s="544"/>
      <c r="K2" s="544"/>
      <c r="L2" s="544"/>
      <c r="M2" s="544"/>
      <c r="N2" s="544"/>
      <c r="O2" s="544"/>
      <c r="Q2" s="329"/>
      <c r="R2" s="330"/>
      <c r="S2" s="104"/>
      <c r="T2" s="104"/>
      <c r="U2" s="104"/>
      <c r="V2" s="104"/>
      <c r="W2" s="104"/>
      <c r="X2" s="104"/>
      <c r="Y2" s="104"/>
      <c r="Z2" s="104"/>
      <c r="AA2" s="104"/>
      <c r="AB2" s="104"/>
      <c r="AC2" s="104"/>
      <c r="AD2" s="104"/>
      <c r="AE2" s="104"/>
      <c r="AF2" s="104"/>
      <c r="AG2" s="104"/>
      <c r="AH2" s="104"/>
      <c r="AI2" s="104"/>
      <c r="AJ2" s="104"/>
      <c r="AK2" s="104"/>
    </row>
    <row r="3" spans="1:37" s="111" customFormat="1" ht="19.5" customHeight="1">
      <c r="A3" s="112"/>
      <c r="B3" s="112"/>
      <c r="C3" s="109"/>
      <c r="D3" s="113"/>
      <c r="E3" s="113"/>
      <c r="F3" s="109"/>
      <c r="G3" s="109"/>
      <c r="H3" s="109"/>
      <c r="I3" s="110"/>
      <c r="J3" s="109"/>
      <c r="K3" s="109"/>
      <c r="L3" s="109"/>
      <c r="M3" s="109"/>
      <c r="N3" s="109"/>
      <c r="O3" s="109"/>
      <c r="P3" s="109"/>
      <c r="Q3" s="332"/>
      <c r="R3" s="330"/>
      <c r="S3" s="104"/>
      <c r="T3" s="104"/>
      <c r="U3" s="104"/>
      <c r="V3" s="104"/>
      <c r="W3" s="104"/>
      <c r="X3" s="104"/>
      <c r="Y3" s="104"/>
      <c r="Z3" s="104"/>
      <c r="AA3" s="104"/>
      <c r="AB3" s="104"/>
      <c r="AC3" s="104"/>
      <c r="AD3" s="104"/>
      <c r="AE3" s="104"/>
      <c r="AF3" s="104"/>
      <c r="AG3" s="104"/>
      <c r="AH3" s="104"/>
      <c r="AI3" s="104"/>
      <c r="AJ3" s="104"/>
      <c r="AK3" s="104"/>
    </row>
    <row r="4" spans="1:37" s="111" customFormat="1">
      <c r="A4" s="112" t="s">
        <v>3</v>
      </c>
      <c r="B4" s="112"/>
      <c r="C4" s="109"/>
      <c r="D4" s="113"/>
      <c r="E4" s="113"/>
      <c r="F4" s="109"/>
      <c r="G4" s="109"/>
      <c r="H4" s="109"/>
      <c r="I4" s="110"/>
      <c r="J4" s="109"/>
      <c r="K4" s="109"/>
      <c r="L4" s="109"/>
      <c r="M4" s="109"/>
      <c r="N4" s="109"/>
      <c r="O4" s="109"/>
      <c r="P4" s="109"/>
      <c r="Q4" s="332"/>
      <c r="R4" s="330"/>
      <c r="S4" s="104"/>
      <c r="T4" s="104"/>
      <c r="U4" s="104"/>
      <c r="V4" s="104"/>
      <c r="W4" s="104"/>
      <c r="X4" s="104"/>
      <c r="Y4" s="104"/>
      <c r="Z4" s="104"/>
      <c r="AA4" s="104"/>
      <c r="AB4" s="104"/>
      <c r="AC4" s="104"/>
      <c r="AD4" s="104"/>
      <c r="AE4" s="104"/>
      <c r="AF4" s="104"/>
      <c r="AG4" s="104"/>
      <c r="AH4" s="104"/>
      <c r="AI4" s="104"/>
      <c r="AJ4" s="104"/>
      <c r="AK4" s="104"/>
    </row>
    <row r="5" spans="1:37" s="111" customFormat="1" ht="4.95" customHeight="1" thickBot="1">
      <c r="A5" s="112"/>
      <c r="B5" s="112"/>
      <c r="C5" s="109"/>
      <c r="D5" s="113"/>
      <c r="E5" s="113"/>
      <c r="F5" s="109"/>
      <c r="G5" s="109"/>
      <c r="H5" s="109"/>
      <c r="I5" s="110"/>
      <c r="J5" s="109"/>
      <c r="K5" s="109"/>
      <c r="L5" s="109"/>
      <c r="M5" s="109"/>
      <c r="N5" s="109"/>
      <c r="O5" s="109"/>
      <c r="P5" s="109"/>
      <c r="Q5" s="332"/>
      <c r="R5" s="330"/>
      <c r="S5" s="104"/>
      <c r="T5" s="104"/>
      <c r="U5" s="104"/>
      <c r="V5" s="104"/>
      <c r="W5" s="104"/>
      <c r="X5" s="104"/>
      <c r="Y5" s="104"/>
      <c r="Z5" s="104"/>
      <c r="AA5" s="104"/>
      <c r="AB5" s="104"/>
      <c r="AC5" s="104"/>
      <c r="AD5" s="104"/>
      <c r="AE5" s="104"/>
      <c r="AF5" s="104"/>
      <c r="AG5" s="104"/>
      <c r="AH5" s="104"/>
      <c r="AI5" s="104"/>
      <c r="AJ5" s="104"/>
      <c r="AK5" s="104"/>
    </row>
    <row r="6" spans="1:37" s="111" customFormat="1" ht="15" customHeight="1" thickTop="1">
      <c r="A6" s="545" t="s">
        <v>4</v>
      </c>
      <c r="B6" s="546"/>
      <c r="C6" s="547"/>
      <c r="D6" s="551" t="s">
        <v>133</v>
      </c>
      <c r="E6" s="552"/>
      <c r="F6" s="553" t="s">
        <v>134</v>
      </c>
      <c r="G6" s="554"/>
      <c r="H6" s="555" t="s">
        <v>135</v>
      </c>
      <c r="I6" s="555"/>
      <c r="J6" s="553" t="s">
        <v>136</v>
      </c>
      <c r="K6" s="554"/>
      <c r="L6" s="553" t="s">
        <v>137</v>
      </c>
      <c r="M6" s="556"/>
      <c r="N6" s="557" t="s">
        <v>140</v>
      </c>
      <c r="O6" s="558"/>
      <c r="Q6" s="332"/>
      <c r="R6" s="559"/>
      <c r="S6" s="559"/>
      <c r="T6" s="559"/>
      <c r="U6" s="559"/>
      <c r="V6" s="559"/>
      <c r="W6" s="559"/>
      <c r="X6" s="559"/>
      <c r="Y6" s="559"/>
      <c r="Z6" s="560"/>
      <c r="AA6" s="560"/>
      <c r="AB6" s="559"/>
      <c r="AC6" s="559"/>
      <c r="AD6" s="559"/>
      <c r="AE6" s="559"/>
      <c r="AF6" s="559"/>
      <c r="AG6" s="559"/>
      <c r="AH6" s="559"/>
      <c r="AI6" s="559"/>
      <c r="AJ6" s="560"/>
      <c r="AK6" s="560"/>
    </row>
    <row r="7" spans="1:37" s="111" customFormat="1" ht="11.1" customHeight="1">
      <c r="A7" s="548"/>
      <c r="B7" s="549"/>
      <c r="C7" s="550"/>
      <c r="D7" s="400" t="s">
        <v>2</v>
      </c>
      <c r="E7" s="400" t="s">
        <v>5</v>
      </c>
      <c r="F7" s="116" t="s">
        <v>2</v>
      </c>
      <c r="G7" s="438" t="s">
        <v>5</v>
      </c>
      <c r="H7" s="116" t="s">
        <v>2</v>
      </c>
      <c r="I7" s="438" t="s">
        <v>5</v>
      </c>
      <c r="J7" s="116" t="s">
        <v>2</v>
      </c>
      <c r="K7" s="495" t="s">
        <v>5</v>
      </c>
      <c r="L7" s="116" t="s">
        <v>2</v>
      </c>
      <c r="M7" s="442" t="s">
        <v>5</v>
      </c>
      <c r="N7" s="117" t="s">
        <v>2</v>
      </c>
      <c r="O7" s="118" t="s">
        <v>5</v>
      </c>
      <c r="Q7" s="332" t="s">
        <v>86</v>
      </c>
      <c r="R7" s="333"/>
      <c r="S7" s="110"/>
      <c r="T7" s="110"/>
      <c r="U7" s="110"/>
      <c r="V7" s="110"/>
      <c r="W7" s="110"/>
      <c r="X7" s="110"/>
      <c r="Y7" s="110"/>
      <c r="Z7" s="110"/>
      <c r="AA7" s="110"/>
      <c r="AB7" s="110"/>
      <c r="AC7" s="110"/>
      <c r="AD7" s="110"/>
      <c r="AE7" s="110"/>
      <c r="AF7" s="110"/>
      <c r="AG7" s="110"/>
      <c r="AH7" s="110"/>
      <c r="AI7" s="110"/>
      <c r="AJ7" s="110"/>
      <c r="AK7" s="110"/>
    </row>
    <row r="8" spans="1:37" s="111" customFormat="1" ht="7.5" customHeight="1">
      <c r="A8" s="119"/>
      <c r="B8" s="217"/>
      <c r="C8" s="315"/>
      <c r="D8" s="412"/>
      <c r="E8" s="413"/>
      <c r="F8" s="435"/>
      <c r="G8" s="439"/>
      <c r="H8" s="435"/>
      <c r="I8" s="496"/>
      <c r="J8" s="435"/>
      <c r="K8" s="439"/>
      <c r="L8" s="435"/>
      <c r="M8" s="443"/>
      <c r="N8" s="324"/>
      <c r="O8" s="191"/>
      <c r="Q8" s="332"/>
      <c r="R8" s="332"/>
      <c r="S8" s="109"/>
      <c r="T8" s="109"/>
      <c r="U8" s="109"/>
      <c r="V8" s="109"/>
      <c r="W8" s="109"/>
      <c r="X8" s="109"/>
      <c r="Y8" s="109"/>
      <c r="Z8" s="109"/>
      <c r="AA8" s="109"/>
      <c r="AB8" s="109"/>
      <c r="AC8" s="109"/>
      <c r="AD8" s="109"/>
      <c r="AE8" s="109"/>
      <c r="AF8" s="109"/>
      <c r="AG8" s="109"/>
      <c r="AH8" s="109"/>
      <c r="AI8" s="109"/>
      <c r="AJ8" s="109"/>
      <c r="AK8" s="109"/>
    </row>
    <row r="9" spans="1:37" s="111" customFormat="1" ht="15">
      <c r="A9" s="225" t="s">
        <v>1</v>
      </c>
      <c r="B9" s="273" t="s">
        <v>66</v>
      </c>
      <c r="C9" s="352" t="s">
        <v>6</v>
      </c>
      <c r="D9" s="406">
        <v>280</v>
      </c>
      <c r="E9" s="407">
        <v>60748</v>
      </c>
      <c r="F9" s="403">
        <v>55</v>
      </c>
      <c r="G9" s="512">
        <v>10269</v>
      </c>
      <c r="H9" s="403">
        <v>56</v>
      </c>
      <c r="I9" s="513">
        <v>12415</v>
      </c>
      <c r="J9" s="502">
        <v>66</v>
      </c>
      <c r="K9" s="512">
        <v>18499</v>
      </c>
      <c r="L9" s="502">
        <v>61</v>
      </c>
      <c r="M9" s="512">
        <v>13003</v>
      </c>
      <c r="N9" s="325">
        <f t="shared" ref="N9:O11" si="0">SUM(F9,H9,J9,L9)</f>
        <v>238</v>
      </c>
      <c r="O9" s="307">
        <f t="shared" si="0"/>
        <v>54186</v>
      </c>
      <c r="P9" s="127"/>
      <c r="Q9" s="334">
        <f>N9-F9-H9-J9-L9</f>
        <v>0</v>
      </c>
      <c r="R9" s="334">
        <f>O9-G9-I9-K9-M9</f>
        <v>0</v>
      </c>
      <c r="S9" s="128"/>
      <c r="T9" s="129"/>
      <c r="U9" s="128"/>
      <c r="V9" s="129"/>
      <c r="W9" s="128"/>
      <c r="X9" s="129"/>
      <c r="Y9" s="128"/>
      <c r="Z9" s="129"/>
      <c r="AA9" s="129"/>
      <c r="AB9" s="129"/>
      <c r="AC9" s="128"/>
      <c r="AD9" s="129"/>
      <c r="AE9" s="128"/>
      <c r="AF9" s="129"/>
      <c r="AG9" s="128"/>
      <c r="AH9" s="129"/>
      <c r="AI9" s="128"/>
      <c r="AJ9" s="129"/>
      <c r="AK9" s="128"/>
    </row>
    <row r="10" spans="1:37" s="111" customFormat="1" ht="15">
      <c r="A10" s="225"/>
      <c r="B10" s="287" t="s">
        <v>67</v>
      </c>
      <c r="C10" s="352" t="s">
        <v>7</v>
      </c>
      <c r="D10" s="406">
        <v>69</v>
      </c>
      <c r="E10" s="407">
        <v>3656</v>
      </c>
      <c r="F10" s="403">
        <v>15</v>
      </c>
      <c r="G10" s="512">
        <v>1249</v>
      </c>
      <c r="H10" s="403">
        <v>20</v>
      </c>
      <c r="I10" s="513">
        <v>1220</v>
      </c>
      <c r="J10" s="502">
        <v>24</v>
      </c>
      <c r="K10" s="512">
        <v>1561</v>
      </c>
      <c r="L10" s="502">
        <v>18</v>
      </c>
      <c r="M10" s="512">
        <v>1076</v>
      </c>
      <c r="N10" s="325">
        <f t="shared" si="0"/>
        <v>77</v>
      </c>
      <c r="O10" s="307">
        <f t="shared" si="0"/>
        <v>5106</v>
      </c>
      <c r="Q10" s="334">
        <f>N10-F10-H10-J10-L10</f>
        <v>0</v>
      </c>
      <c r="R10" s="334">
        <f>O10-G10-I10-K10-M10</f>
        <v>0</v>
      </c>
      <c r="S10" s="130"/>
      <c r="T10" s="129"/>
      <c r="U10" s="130"/>
      <c r="V10" s="129"/>
      <c r="W10" s="130"/>
      <c r="X10" s="129"/>
      <c r="Y10" s="130"/>
      <c r="Z10" s="129"/>
      <c r="AA10" s="129"/>
      <c r="AB10" s="129"/>
      <c r="AC10" s="130"/>
      <c r="AD10" s="129"/>
      <c r="AE10" s="130"/>
      <c r="AF10" s="129"/>
      <c r="AG10" s="130"/>
      <c r="AH10" s="129"/>
      <c r="AI10" s="130"/>
      <c r="AJ10" s="129"/>
      <c r="AK10" s="130"/>
    </row>
    <row r="11" spans="1:37" s="111" customFormat="1" ht="15">
      <c r="A11" s="225"/>
      <c r="B11" s="219"/>
      <c r="C11" s="352" t="s">
        <v>90</v>
      </c>
      <c r="D11" s="406">
        <v>354</v>
      </c>
      <c r="E11" s="407">
        <v>7332</v>
      </c>
      <c r="F11" s="403">
        <v>111</v>
      </c>
      <c r="G11" s="512">
        <v>2391</v>
      </c>
      <c r="H11" s="403">
        <v>84</v>
      </c>
      <c r="I11" s="513">
        <v>2266</v>
      </c>
      <c r="J11" s="502">
        <v>57</v>
      </c>
      <c r="K11" s="512">
        <v>1068</v>
      </c>
      <c r="L11" s="502">
        <v>56</v>
      </c>
      <c r="M11" s="512">
        <v>989</v>
      </c>
      <c r="N11" s="325">
        <f t="shared" si="0"/>
        <v>308</v>
      </c>
      <c r="O11" s="307">
        <f t="shared" si="0"/>
        <v>6714</v>
      </c>
      <c r="Q11" s="334"/>
      <c r="R11" s="334"/>
      <c r="S11" s="130"/>
      <c r="T11" s="129"/>
      <c r="U11" s="130"/>
      <c r="V11" s="129"/>
      <c r="W11" s="130"/>
      <c r="X11" s="129"/>
      <c r="Y11" s="130"/>
      <c r="Z11" s="129"/>
      <c r="AA11" s="129"/>
      <c r="AB11" s="129"/>
      <c r="AC11" s="130"/>
      <c r="AD11" s="129"/>
      <c r="AE11" s="130"/>
      <c r="AF11" s="129"/>
      <c r="AG11" s="130"/>
      <c r="AH11" s="129"/>
      <c r="AI11" s="130"/>
      <c r="AJ11" s="129"/>
      <c r="AK11" s="130"/>
    </row>
    <row r="12" spans="1:37" s="111" customFormat="1" ht="15">
      <c r="A12" s="226"/>
      <c r="B12" s="220"/>
      <c r="C12" s="131"/>
      <c r="D12" s="406"/>
      <c r="E12" s="407"/>
      <c r="F12" s="445"/>
      <c r="G12" s="514"/>
      <c r="H12" s="445"/>
      <c r="I12" s="515"/>
      <c r="J12" s="445"/>
      <c r="K12" s="514"/>
      <c r="L12" s="445"/>
      <c r="M12" s="514"/>
      <c r="N12" s="326"/>
      <c r="O12" s="309"/>
      <c r="Q12" s="332"/>
      <c r="R12" s="335"/>
      <c r="S12" s="130"/>
      <c r="T12" s="129"/>
      <c r="U12" s="130"/>
      <c r="V12" s="129"/>
      <c r="W12" s="130"/>
      <c r="X12" s="129"/>
      <c r="Y12" s="130"/>
      <c r="Z12" s="129"/>
      <c r="AA12" s="134"/>
      <c r="AB12" s="129"/>
      <c r="AC12" s="130"/>
      <c r="AD12" s="129"/>
      <c r="AE12" s="130"/>
      <c r="AF12" s="129"/>
      <c r="AG12" s="130"/>
      <c r="AH12" s="129"/>
      <c r="AI12" s="130"/>
      <c r="AJ12" s="129"/>
      <c r="AK12" s="130"/>
    </row>
    <row r="13" spans="1:37" s="111" customFormat="1" ht="15">
      <c r="A13" s="225" t="s">
        <v>8</v>
      </c>
      <c r="B13" s="273" t="s">
        <v>68</v>
      </c>
      <c r="C13" s="352" t="s">
        <v>6</v>
      </c>
      <c r="D13" s="406">
        <v>0</v>
      </c>
      <c r="E13" s="407">
        <v>0</v>
      </c>
      <c r="F13" s="437">
        <v>0</v>
      </c>
      <c r="G13" s="512">
        <v>0</v>
      </c>
      <c r="H13" s="437">
        <v>0</v>
      </c>
      <c r="I13" s="513">
        <v>0</v>
      </c>
      <c r="J13" s="437">
        <v>0</v>
      </c>
      <c r="K13" s="512">
        <v>0</v>
      </c>
      <c r="L13" s="437">
        <v>0</v>
      </c>
      <c r="M13" s="512">
        <v>0</v>
      </c>
      <c r="N13" s="325">
        <f t="shared" ref="N13:O15" si="1">SUM(F13,H13,J13,L13)</f>
        <v>0</v>
      </c>
      <c r="O13" s="307">
        <f t="shared" si="1"/>
        <v>0</v>
      </c>
      <c r="Q13" s="334">
        <f>N13-F13-H13-J13-L13</f>
        <v>0</v>
      </c>
      <c r="R13" s="334">
        <f>O13-G13-I13-K13-M13</f>
        <v>0</v>
      </c>
      <c r="S13" s="130"/>
      <c r="T13" s="129"/>
      <c r="U13" s="130"/>
      <c r="V13" s="129"/>
      <c r="W13" s="130"/>
      <c r="X13" s="129"/>
      <c r="Y13" s="130"/>
      <c r="Z13" s="129"/>
      <c r="AA13" s="129"/>
      <c r="AB13" s="129"/>
      <c r="AC13" s="130"/>
      <c r="AD13" s="129"/>
      <c r="AE13" s="130"/>
      <c r="AF13" s="129"/>
      <c r="AG13" s="130"/>
      <c r="AH13" s="129"/>
      <c r="AI13" s="130"/>
      <c r="AJ13" s="129"/>
      <c r="AK13" s="130"/>
    </row>
    <row r="14" spans="1:37" s="111" customFormat="1" ht="15">
      <c r="A14" s="225" t="s">
        <v>9</v>
      </c>
      <c r="B14" s="287" t="s">
        <v>69</v>
      </c>
      <c r="C14" s="352" t="s">
        <v>7</v>
      </c>
      <c r="D14" s="406">
        <v>0</v>
      </c>
      <c r="E14" s="407">
        <v>0</v>
      </c>
      <c r="F14" s="437">
        <v>0</v>
      </c>
      <c r="G14" s="512">
        <v>0</v>
      </c>
      <c r="H14" s="437">
        <v>0</v>
      </c>
      <c r="I14" s="513">
        <v>0</v>
      </c>
      <c r="J14" s="437">
        <v>0</v>
      </c>
      <c r="K14" s="512">
        <v>0</v>
      </c>
      <c r="L14" s="437">
        <v>0</v>
      </c>
      <c r="M14" s="512">
        <v>0</v>
      </c>
      <c r="N14" s="325">
        <f t="shared" si="1"/>
        <v>0</v>
      </c>
      <c r="O14" s="307">
        <f t="shared" si="1"/>
        <v>0</v>
      </c>
      <c r="Q14" s="334">
        <f>N14-F14-H14-J14-L14</f>
        <v>0</v>
      </c>
      <c r="R14" s="334">
        <f>O14-G14-I14-K14-M14</f>
        <v>0</v>
      </c>
      <c r="S14" s="130"/>
      <c r="T14" s="129"/>
      <c r="U14" s="130"/>
      <c r="V14" s="129"/>
      <c r="W14" s="130"/>
      <c r="X14" s="129"/>
      <c r="Y14" s="130"/>
      <c r="Z14" s="129"/>
      <c r="AA14" s="129"/>
      <c r="AB14" s="129"/>
      <c r="AC14" s="130"/>
      <c r="AD14" s="129"/>
      <c r="AE14" s="130"/>
      <c r="AF14" s="129"/>
      <c r="AG14" s="130"/>
      <c r="AH14" s="129"/>
      <c r="AI14" s="130"/>
      <c r="AJ14" s="129"/>
      <c r="AK14" s="130"/>
    </row>
    <row r="15" spans="1:37" s="111" customFormat="1" ht="15">
      <c r="A15" s="225"/>
      <c r="B15" s="219"/>
      <c r="C15" s="352" t="s">
        <v>90</v>
      </c>
      <c r="D15" s="406">
        <v>0</v>
      </c>
      <c r="E15" s="407">
        <v>0</v>
      </c>
      <c r="F15" s="437">
        <v>0</v>
      </c>
      <c r="G15" s="512">
        <v>0</v>
      </c>
      <c r="H15" s="437">
        <v>0</v>
      </c>
      <c r="I15" s="513">
        <v>0</v>
      </c>
      <c r="J15" s="437">
        <v>0</v>
      </c>
      <c r="K15" s="512">
        <v>0</v>
      </c>
      <c r="L15" s="437">
        <v>0</v>
      </c>
      <c r="M15" s="512">
        <v>0</v>
      </c>
      <c r="N15" s="325">
        <f t="shared" si="1"/>
        <v>0</v>
      </c>
      <c r="O15" s="307">
        <f t="shared" si="1"/>
        <v>0</v>
      </c>
      <c r="Q15" s="334"/>
      <c r="R15" s="334"/>
      <c r="S15" s="130"/>
      <c r="T15" s="129"/>
      <c r="U15" s="130"/>
      <c r="V15" s="129"/>
      <c r="W15" s="130"/>
      <c r="X15" s="129"/>
      <c r="Y15" s="130"/>
      <c r="Z15" s="129"/>
      <c r="AA15" s="129"/>
      <c r="AB15" s="129"/>
      <c r="AC15" s="130"/>
      <c r="AD15" s="129"/>
      <c r="AE15" s="130"/>
      <c r="AF15" s="129"/>
      <c r="AG15" s="130"/>
      <c r="AH15" s="129"/>
      <c r="AI15" s="130"/>
      <c r="AJ15" s="129"/>
      <c r="AK15" s="130"/>
    </row>
    <row r="16" spans="1:37" s="111" customFormat="1" ht="15">
      <c r="A16" s="226"/>
      <c r="B16" s="220"/>
      <c r="C16" s="131"/>
      <c r="D16" s="406"/>
      <c r="E16" s="407"/>
      <c r="F16" s="445"/>
      <c r="G16" s="514"/>
      <c r="H16" s="445"/>
      <c r="I16" s="515"/>
      <c r="J16" s="445"/>
      <c r="K16" s="514"/>
      <c r="L16" s="445"/>
      <c r="M16" s="514"/>
      <c r="N16" s="326"/>
      <c r="O16" s="309"/>
      <c r="Q16" s="332"/>
      <c r="R16" s="335"/>
      <c r="S16" s="130"/>
      <c r="T16" s="129"/>
      <c r="U16" s="130"/>
      <c r="V16" s="129"/>
      <c r="W16" s="130"/>
      <c r="X16" s="129"/>
      <c r="Y16" s="130"/>
      <c r="Z16" s="129"/>
      <c r="AA16" s="134"/>
      <c r="AB16" s="129"/>
      <c r="AC16" s="130"/>
      <c r="AD16" s="129"/>
      <c r="AE16" s="130"/>
      <c r="AF16" s="129"/>
      <c r="AG16" s="130"/>
      <c r="AH16" s="129"/>
      <c r="AI16" s="130"/>
      <c r="AJ16" s="129"/>
      <c r="AK16" s="130"/>
    </row>
    <row r="17" spans="1:37" s="111" customFormat="1" ht="15">
      <c r="A17" s="225" t="s">
        <v>10</v>
      </c>
      <c r="B17" s="273" t="s">
        <v>70</v>
      </c>
      <c r="C17" s="352" t="s">
        <v>6</v>
      </c>
      <c r="D17" s="406">
        <v>0</v>
      </c>
      <c r="E17" s="407">
        <v>0</v>
      </c>
      <c r="F17" s="437">
        <v>0</v>
      </c>
      <c r="G17" s="512">
        <v>0</v>
      </c>
      <c r="H17" s="437">
        <v>0</v>
      </c>
      <c r="I17" s="513">
        <v>0</v>
      </c>
      <c r="J17" s="437">
        <v>0</v>
      </c>
      <c r="K17" s="512">
        <v>0</v>
      </c>
      <c r="L17" s="437">
        <v>0</v>
      </c>
      <c r="M17" s="512">
        <v>0</v>
      </c>
      <c r="N17" s="325">
        <f t="shared" ref="N17:O23" si="2">SUM(F17,H17,J17,L17)</f>
        <v>0</v>
      </c>
      <c r="O17" s="307">
        <f t="shared" si="2"/>
        <v>0</v>
      </c>
      <c r="Q17" s="334">
        <f>N17-F17-H17-J17-L17</f>
        <v>0</v>
      </c>
      <c r="R17" s="334">
        <f>O17-G17-I17-K17-M17</f>
        <v>0</v>
      </c>
      <c r="S17" s="130"/>
      <c r="T17" s="129"/>
      <c r="U17" s="130"/>
      <c r="V17" s="129"/>
      <c r="W17" s="130"/>
      <c r="X17" s="129"/>
      <c r="Y17" s="130"/>
      <c r="Z17" s="129"/>
      <c r="AA17" s="129"/>
      <c r="AB17" s="129"/>
      <c r="AC17" s="130"/>
      <c r="AD17" s="129"/>
      <c r="AE17" s="130"/>
      <c r="AF17" s="129"/>
      <c r="AG17" s="130"/>
      <c r="AH17" s="129"/>
      <c r="AI17" s="130"/>
      <c r="AJ17" s="129"/>
      <c r="AK17" s="130"/>
    </row>
    <row r="18" spans="1:37" s="111" customFormat="1" ht="15">
      <c r="A18" s="225"/>
      <c r="B18" s="287" t="s">
        <v>71</v>
      </c>
      <c r="C18" s="352" t="s">
        <v>7</v>
      </c>
      <c r="D18" s="406">
        <v>0</v>
      </c>
      <c r="E18" s="407">
        <v>0</v>
      </c>
      <c r="F18" s="437">
        <v>0</v>
      </c>
      <c r="G18" s="512">
        <v>0</v>
      </c>
      <c r="H18" s="437">
        <v>0</v>
      </c>
      <c r="I18" s="513">
        <v>0</v>
      </c>
      <c r="J18" s="437">
        <v>0</v>
      </c>
      <c r="K18" s="512">
        <v>0</v>
      </c>
      <c r="L18" s="437">
        <v>0</v>
      </c>
      <c r="M18" s="512">
        <v>0</v>
      </c>
      <c r="N18" s="325">
        <f t="shared" si="2"/>
        <v>0</v>
      </c>
      <c r="O18" s="307">
        <f t="shared" si="2"/>
        <v>0</v>
      </c>
      <c r="Q18" s="334">
        <f>N18-F18-H18-J18-L18</f>
        <v>0</v>
      </c>
      <c r="R18" s="334">
        <f>O18-G18-I18-K18-M18</f>
        <v>0</v>
      </c>
      <c r="S18" s="130"/>
      <c r="T18" s="129"/>
      <c r="U18" s="130"/>
      <c r="V18" s="129"/>
      <c r="W18" s="130"/>
      <c r="X18" s="129"/>
      <c r="Y18" s="130"/>
      <c r="Z18" s="129"/>
      <c r="AA18" s="129"/>
      <c r="AB18" s="129"/>
      <c r="AC18" s="130"/>
      <c r="AD18" s="129"/>
      <c r="AE18" s="130"/>
      <c r="AF18" s="129"/>
      <c r="AG18" s="130"/>
      <c r="AH18" s="129"/>
      <c r="AI18" s="130"/>
      <c r="AJ18" s="129"/>
      <c r="AK18" s="130"/>
    </row>
    <row r="19" spans="1:37" s="111" customFormat="1" ht="15">
      <c r="A19" s="225"/>
      <c r="B19" s="219"/>
      <c r="C19" s="352" t="s">
        <v>90</v>
      </c>
      <c r="D19" s="406">
        <v>0</v>
      </c>
      <c r="E19" s="407">
        <v>0</v>
      </c>
      <c r="F19" s="437">
        <v>0</v>
      </c>
      <c r="G19" s="512">
        <v>0</v>
      </c>
      <c r="H19" s="437">
        <v>0</v>
      </c>
      <c r="I19" s="513">
        <v>0</v>
      </c>
      <c r="J19" s="437">
        <v>0</v>
      </c>
      <c r="K19" s="512">
        <v>0</v>
      </c>
      <c r="L19" s="437">
        <v>0</v>
      </c>
      <c r="M19" s="512">
        <v>0</v>
      </c>
      <c r="N19" s="325">
        <f t="shared" si="2"/>
        <v>0</v>
      </c>
      <c r="O19" s="307">
        <f t="shared" si="2"/>
        <v>0</v>
      </c>
      <c r="Q19" s="334"/>
      <c r="R19" s="334"/>
      <c r="S19" s="130"/>
      <c r="T19" s="129"/>
      <c r="U19" s="130"/>
      <c r="V19" s="129"/>
      <c r="W19" s="130"/>
      <c r="X19" s="129"/>
      <c r="Y19" s="130"/>
      <c r="Z19" s="129"/>
      <c r="AA19" s="129"/>
      <c r="AB19" s="129"/>
      <c r="AC19" s="130"/>
      <c r="AD19" s="129"/>
      <c r="AE19" s="130"/>
      <c r="AF19" s="129"/>
      <c r="AG19" s="130"/>
      <c r="AH19" s="129"/>
      <c r="AI19" s="130"/>
      <c r="AJ19" s="129"/>
      <c r="AK19" s="130"/>
    </row>
    <row r="20" spans="1:37" s="111" customFormat="1" ht="15">
      <c r="A20" s="226"/>
      <c r="B20" s="220"/>
      <c r="C20" s="131"/>
      <c r="D20" s="406">
        <v>0</v>
      </c>
      <c r="E20" s="407"/>
      <c r="F20" s="445"/>
      <c r="G20" s="514"/>
      <c r="H20" s="445"/>
      <c r="I20" s="515"/>
      <c r="J20" s="445"/>
      <c r="K20" s="514"/>
      <c r="L20" s="445"/>
      <c r="M20" s="514"/>
      <c r="N20" s="326">
        <f t="shared" si="2"/>
        <v>0</v>
      </c>
      <c r="O20" s="309"/>
      <c r="Q20" s="332"/>
      <c r="R20" s="335"/>
      <c r="S20" s="130"/>
      <c r="T20" s="129"/>
      <c r="U20" s="130"/>
      <c r="V20" s="129"/>
      <c r="W20" s="130"/>
      <c r="X20" s="129"/>
      <c r="Y20" s="130"/>
      <c r="Z20" s="129"/>
      <c r="AA20" s="134"/>
      <c r="AB20" s="129"/>
      <c r="AC20" s="130"/>
      <c r="AD20" s="129"/>
      <c r="AE20" s="130"/>
      <c r="AF20" s="129"/>
      <c r="AG20" s="130"/>
      <c r="AH20" s="129"/>
      <c r="AI20" s="130"/>
      <c r="AJ20" s="129"/>
      <c r="AK20" s="130"/>
    </row>
    <row r="21" spans="1:37" s="111" customFormat="1" ht="15">
      <c r="A21" s="225" t="s">
        <v>11</v>
      </c>
      <c r="B21" s="273" t="s">
        <v>72</v>
      </c>
      <c r="C21" s="352" t="s">
        <v>6</v>
      </c>
      <c r="D21" s="406">
        <v>0</v>
      </c>
      <c r="E21" s="407">
        <v>0</v>
      </c>
      <c r="F21" s="437">
        <v>0</v>
      </c>
      <c r="G21" s="512">
        <v>0</v>
      </c>
      <c r="H21" s="437">
        <v>0</v>
      </c>
      <c r="I21" s="513">
        <v>0</v>
      </c>
      <c r="J21" s="437">
        <v>0</v>
      </c>
      <c r="K21" s="512">
        <v>0</v>
      </c>
      <c r="L21" s="437">
        <v>0</v>
      </c>
      <c r="M21" s="512">
        <v>0</v>
      </c>
      <c r="N21" s="325">
        <f t="shared" si="2"/>
        <v>0</v>
      </c>
      <c r="O21" s="307">
        <f t="shared" si="2"/>
        <v>0</v>
      </c>
      <c r="Q21" s="334">
        <f>N21-F21-H21-J21-L21</f>
        <v>0</v>
      </c>
      <c r="R21" s="334">
        <f>O21-G21-I21-K21-M21</f>
        <v>0</v>
      </c>
      <c r="S21" s="130"/>
      <c r="T21" s="129"/>
      <c r="U21" s="130"/>
      <c r="V21" s="129"/>
      <c r="W21" s="130"/>
      <c r="X21" s="129"/>
      <c r="Y21" s="130"/>
      <c r="Z21" s="129"/>
      <c r="AA21" s="129"/>
      <c r="AB21" s="129"/>
      <c r="AC21" s="130"/>
      <c r="AD21" s="129"/>
      <c r="AE21" s="130"/>
      <c r="AF21" s="129"/>
      <c r="AG21" s="130"/>
      <c r="AH21" s="129"/>
      <c r="AI21" s="130"/>
      <c r="AJ21" s="129"/>
      <c r="AK21" s="130"/>
    </row>
    <row r="22" spans="1:37" s="111" customFormat="1" ht="15">
      <c r="A22" s="225"/>
      <c r="B22" s="287" t="s">
        <v>73</v>
      </c>
      <c r="C22" s="352" t="s">
        <v>7</v>
      </c>
      <c r="D22" s="406">
        <v>0</v>
      </c>
      <c r="E22" s="407">
        <v>0</v>
      </c>
      <c r="F22" s="437">
        <v>0</v>
      </c>
      <c r="G22" s="512">
        <v>0</v>
      </c>
      <c r="H22" s="437">
        <v>0</v>
      </c>
      <c r="I22" s="513">
        <v>0</v>
      </c>
      <c r="J22" s="437">
        <v>0</v>
      </c>
      <c r="K22" s="512">
        <v>0</v>
      </c>
      <c r="L22" s="437">
        <v>0</v>
      </c>
      <c r="M22" s="512">
        <v>0</v>
      </c>
      <c r="N22" s="325">
        <f t="shared" si="2"/>
        <v>0</v>
      </c>
      <c r="O22" s="307">
        <f t="shared" si="2"/>
        <v>0</v>
      </c>
      <c r="Q22" s="334">
        <f>N22-F22-H22-J22-L22</f>
        <v>0</v>
      </c>
      <c r="R22" s="334">
        <f>O22-G22-I22-K22-M22</f>
        <v>0</v>
      </c>
      <c r="S22" s="130"/>
      <c r="T22" s="129"/>
      <c r="U22" s="130"/>
      <c r="V22" s="129"/>
      <c r="W22" s="130"/>
      <c r="X22" s="129"/>
      <c r="Y22" s="130"/>
      <c r="Z22" s="129"/>
      <c r="AA22" s="129"/>
      <c r="AB22" s="129"/>
      <c r="AC22" s="130"/>
      <c r="AD22" s="129"/>
      <c r="AE22" s="130"/>
      <c r="AF22" s="129"/>
      <c r="AG22" s="130"/>
      <c r="AH22" s="129"/>
      <c r="AI22" s="130"/>
      <c r="AJ22" s="129"/>
      <c r="AK22" s="130"/>
    </row>
    <row r="23" spans="1:37" s="111" customFormat="1" ht="15">
      <c r="A23" s="225"/>
      <c r="B23" s="219"/>
      <c r="C23" s="352" t="s">
        <v>90</v>
      </c>
      <c r="D23" s="406">
        <v>0</v>
      </c>
      <c r="E23" s="407">
        <v>0</v>
      </c>
      <c r="F23" s="437">
        <v>0</v>
      </c>
      <c r="G23" s="512">
        <v>0</v>
      </c>
      <c r="H23" s="437">
        <v>0</v>
      </c>
      <c r="I23" s="513">
        <v>0</v>
      </c>
      <c r="J23" s="437">
        <v>0</v>
      </c>
      <c r="K23" s="512">
        <v>0</v>
      </c>
      <c r="L23" s="437">
        <v>0</v>
      </c>
      <c r="M23" s="512">
        <v>0</v>
      </c>
      <c r="N23" s="325">
        <f t="shared" si="2"/>
        <v>0</v>
      </c>
      <c r="O23" s="307">
        <f t="shared" si="2"/>
        <v>0</v>
      </c>
      <c r="Q23" s="334"/>
      <c r="R23" s="334"/>
      <c r="S23" s="130"/>
      <c r="T23" s="129"/>
      <c r="U23" s="130"/>
      <c r="V23" s="129"/>
      <c r="W23" s="130"/>
      <c r="X23" s="129"/>
      <c r="Y23" s="130"/>
      <c r="Z23" s="129"/>
      <c r="AA23" s="129"/>
      <c r="AB23" s="129"/>
      <c r="AC23" s="130"/>
      <c r="AD23" s="129"/>
      <c r="AE23" s="130"/>
      <c r="AF23" s="129"/>
      <c r="AG23" s="130"/>
      <c r="AH23" s="129"/>
      <c r="AI23" s="130"/>
      <c r="AJ23" s="129"/>
      <c r="AK23" s="130"/>
    </row>
    <row r="24" spans="1:37" s="111" customFormat="1" ht="15">
      <c r="A24" s="226"/>
      <c r="B24" s="220"/>
      <c r="C24" s="131"/>
      <c r="D24" s="406"/>
      <c r="E24" s="407"/>
      <c r="F24" s="445"/>
      <c r="G24" s="514"/>
      <c r="H24" s="445"/>
      <c r="I24" s="515"/>
      <c r="J24" s="445"/>
      <c r="K24" s="514"/>
      <c r="L24" s="445"/>
      <c r="M24" s="514"/>
      <c r="N24" s="326"/>
      <c r="O24" s="309"/>
      <c r="Q24" s="332"/>
      <c r="R24" s="335"/>
      <c r="S24" s="130"/>
      <c r="T24" s="129"/>
      <c r="U24" s="130"/>
      <c r="V24" s="129"/>
      <c r="W24" s="130"/>
      <c r="X24" s="129"/>
      <c r="Y24" s="130"/>
      <c r="Z24" s="129"/>
      <c r="AA24" s="134"/>
      <c r="AB24" s="129"/>
      <c r="AC24" s="130"/>
      <c r="AD24" s="129"/>
      <c r="AE24" s="130"/>
      <c r="AF24" s="129"/>
      <c r="AG24" s="130"/>
      <c r="AH24" s="129"/>
      <c r="AI24" s="130"/>
      <c r="AJ24" s="129"/>
      <c r="AK24" s="130"/>
    </row>
    <row r="25" spans="1:37" s="111" customFormat="1" ht="15">
      <c r="A25" s="225" t="s">
        <v>12</v>
      </c>
      <c r="B25" s="273" t="s">
        <v>74</v>
      </c>
      <c r="C25" s="352" t="s">
        <v>6</v>
      </c>
      <c r="D25" s="406">
        <v>30</v>
      </c>
      <c r="E25" s="407">
        <v>143917</v>
      </c>
      <c r="F25" s="403">
        <v>0</v>
      </c>
      <c r="G25" s="512">
        <v>2680</v>
      </c>
      <c r="H25" s="403">
        <v>4</v>
      </c>
      <c r="I25" s="513">
        <v>5179</v>
      </c>
      <c r="J25" s="502">
        <v>8</v>
      </c>
      <c r="K25" s="512">
        <v>3712</v>
      </c>
      <c r="L25" s="502">
        <v>4</v>
      </c>
      <c r="M25" s="512">
        <v>8902</v>
      </c>
      <c r="N25" s="325">
        <f t="shared" ref="N25:O27" si="3">SUM(F25,H25,J25,L25)</f>
        <v>16</v>
      </c>
      <c r="O25" s="307">
        <f t="shared" si="3"/>
        <v>20473</v>
      </c>
      <c r="Q25" s="334">
        <f>N25-F25-H25-J25-L25</f>
        <v>0</v>
      </c>
      <c r="R25" s="334">
        <f>O25-G25-I25-K25-M25</f>
        <v>0</v>
      </c>
      <c r="S25" s="130"/>
      <c r="T25" s="129"/>
      <c r="U25" s="130"/>
      <c r="V25" s="129"/>
      <c r="W25" s="130"/>
      <c r="X25" s="129"/>
      <c r="Y25" s="130"/>
      <c r="Z25" s="129"/>
      <c r="AA25" s="129"/>
      <c r="AB25" s="129"/>
      <c r="AC25" s="130"/>
      <c r="AD25" s="129"/>
      <c r="AE25" s="130"/>
      <c r="AF25" s="129"/>
      <c r="AG25" s="130"/>
      <c r="AH25" s="129"/>
      <c r="AI25" s="130"/>
      <c r="AJ25" s="129"/>
      <c r="AK25" s="130"/>
    </row>
    <row r="26" spans="1:37" s="111" customFormat="1" ht="15">
      <c r="A26" s="225"/>
      <c r="B26" s="287" t="s">
        <v>75</v>
      </c>
      <c r="C26" s="352" t="s">
        <v>7</v>
      </c>
      <c r="D26" s="406">
        <v>28</v>
      </c>
      <c r="E26" s="407">
        <v>6918</v>
      </c>
      <c r="F26" s="403">
        <v>3</v>
      </c>
      <c r="G26" s="512">
        <v>1099</v>
      </c>
      <c r="H26" s="403">
        <v>1</v>
      </c>
      <c r="I26" s="513">
        <v>954</v>
      </c>
      <c r="J26" s="502">
        <v>11</v>
      </c>
      <c r="K26" s="512">
        <v>1288</v>
      </c>
      <c r="L26" s="502">
        <v>6</v>
      </c>
      <c r="M26" s="512">
        <v>2600</v>
      </c>
      <c r="N26" s="325">
        <f t="shared" si="3"/>
        <v>21</v>
      </c>
      <c r="O26" s="307">
        <f t="shared" si="3"/>
        <v>5941</v>
      </c>
      <c r="Q26" s="334">
        <f>N26-F26-H26-J26-L26</f>
        <v>0</v>
      </c>
      <c r="R26" s="334">
        <f>O26-G26-I26-K26-M26</f>
        <v>0</v>
      </c>
      <c r="S26" s="130"/>
      <c r="T26" s="129"/>
      <c r="U26" s="130"/>
      <c r="V26" s="129"/>
      <c r="W26" s="130"/>
      <c r="X26" s="129"/>
      <c r="Y26" s="130"/>
      <c r="Z26" s="129"/>
      <c r="AA26" s="129"/>
      <c r="AB26" s="129"/>
      <c r="AC26" s="130"/>
      <c r="AD26" s="129"/>
      <c r="AE26" s="130"/>
      <c r="AF26" s="129"/>
      <c r="AG26" s="130"/>
      <c r="AH26" s="129"/>
      <c r="AI26" s="130"/>
      <c r="AJ26" s="129"/>
      <c r="AK26" s="130"/>
    </row>
    <row r="27" spans="1:37" s="111" customFormat="1" ht="15">
      <c r="A27" s="225"/>
      <c r="B27" s="219"/>
      <c r="C27" s="352" t="s">
        <v>90</v>
      </c>
      <c r="D27" s="406">
        <v>122</v>
      </c>
      <c r="E27" s="407">
        <v>26298</v>
      </c>
      <c r="F27" s="403">
        <v>25</v>
      </c>
      <c r="G27" s="512">
        <v>13125</v>
      </c>
      <c r="H27" s="403">
        <v>23</v>
      </c>
      <c r="I27" s="513">
        <v>7897</v>
      </c>
      <c r="J27" s="502">
        <v>45</v>
      </c>
      <c r="K27" s="512">
        <v>2581</v>
      </c>
      <c r="L27" s="502">
        <v>53</v>
      </c>
      <c r="M27" s="512">
        <v>21415</v>
      </c>
      <c r="N27" s="325">
        <f t="shared" si="3"/>
        <v>146</v>
      </c>
      <c r="O27" s="307">
        <f t="shared" si="3"/>
        <v>45018</v>
      </c>
      <c r="Q27" s="334"/>
      <c r="R27" s="334"/>
      <c r="S27" s="130"/>
      <c r="T27" s="129"/>
      <c r="U27" s="130"/>
      <c r="V27" s="129"/>
      <c r="W27" s="130"/>
      <c r="X27" s="129"/>
      <c r="Y27" s="130"/>
      <c r="Z27" s="129"/>
      <c r="AA27" s="129"/>
      <c r="AB27" s="129"/>
      <c r="AC27" s="130"/>
      <c r="AD27" s="129"/>
      <c r="AE27" s="130"/>
      <c r="AF27" s="129"/>
      <c r="AG27" s="130"/>
      <c r="AH27" s="129"/>
      <c r="AI27" s="130"/>
      <c r="AJ27" s="129"/>
      <c r="AK27" s="130"/>
    </row>
    <row r="28" spans="1:37" s="111" customFormat="1" ht="15">
      <c r="A28" s="226"/>
      <c r="B28" s="220"/>
      <c r="C28" s="131"/>
      <c r="D28" s="406"/>
      <c r="E28" s="407"/>
      <c r="F28" s="445"/>
      <c r="G28" s="514"/>
      <c r="H28" s="445"/>
      <c r="I28" s="515"/>
      <c r="J28" s="445"/>
      <c r="K28" s="514"/>
      <c r="L28" s="445"/>
      <c r="M28" s="514"/>
      <c r="N28" s="326"/>
      <c r="O28" s="309"/>
      <c r="Q28" s="332"/>
      <c r="R28" s="335"/>
      <c r="S28" s="130"/>
      <c r="T28" s="129"/>
      <c r="U28" s="130"/>
      <c r="V28" s="129"/>
      <c r="W28" s="130"/>
      <c r="X28" s="129"/>
      <c r="Y28" s="130"/>
      <c r="Z28" s="129"/>
      <c r="AA28" s="134"/>
      <c r="AB28" s="129"/>
      <c r="AC28" s="130"/>
      <c r="AD28" s="129"/>
      <c r="AE28" s="130"/>
      <c r="AF28" s="129"/>
      <c r="AG28" s="130"/>
      <c r="AH28" s="129"/>
      <c r="AI28" s="130"/>
      <c r="AJ28" s="129"/>
      <c r="AK28" s="130"/>
    </row>
    <row r="29" spans="1:37" s="111" customFormat="1" ht="15">
      <c r="A29" s="225" t="s">
        <v>13</v>
      </c>
      <c r="B29" s="273" t="s">
        <v>76</v>
      </c>
      <c r="C29" s="352" t="s">
        <v>6</v>
      </c>
      <c r="D29" s="406">
        <v>2</v>
      </c>
      <c r="E29" s="407">
        <v>3701</v>
      </c>
      <c r="F29" s="437">
        <v>0</v>
      </c>
      <c r="G29" s="512">
        <v>0</v>
      </c>
      <c r="H29" s="437">
        <v>0</v>
      </c>
      <c r="I29" s="513">
        <v>896</v>
      </c>
      <c r="J29" s="437">
        <v>0</v>
      </c>
      <c r="K29" s="512">
        <v>0</v>
      </c>
      <c r="L29" s="437">
        <v>0</v>
      </c>
      <c r="M29" s="512">
        <v>0</v>
      </c>
      <c r="N29" s="325">
        <f t="shared" ref="N29:O31" si="4">SUM(F29,H29,J29,L29)</f>
        <v>0</v>
      </c>
      <c r="O29" s="307">
        <f t="shared" si="4"/>
        <v>896</v>
      </c>
      <c r="Q29" s="334">
        <f>N29-F29-H29-J29-L29</f>
        <v>0</v>
      </c>
      <c r="R29" s="334">
        <f>O29-G29-I29-K29-M29</f>
        <v>0</v>
      </c>
      <c r="S29" s="130"/>
      <c r="T29" s="129"/>
      <c r="U29" s="130"/>
      <c r="V29" s="129"/>
      <c r="W29" s="130"/>
      <c r="X29" s="129"/>
      <c r="Y29" s="130"/>
      <c r="Z29" s="129"/>
      <c r="AA29" s="129"/>
      <c r="AB29" s="129"/>
      <c r="AC29" s="130"/>
      <c r="AD29" s="129"/>
      <c r="AE29" s="130"/>
      <c r="AF29" s="129"/>
      <c r="AG29" s="130"/>
      <c r="AH29" s="129"/>
      <c r="AI29" s="130"/>
      <c r="AJ29" s="129"/>
      <c r="AK29" s="130"/>
    </row>
    <row r="30" spans="1:37" s="111" customFormat="1" ht="15">
      <c r="A30" s="225"/>
      <c r="B30" s="287" t="s">
        <v>77</v>
      </c>
      <c r="C30" s="352" t="s">
        <v>7</v>
      </c>
      <c r="D30" s="406">
        <v>0</v>
      </c>
      <c r="E30" s="407">
        <v>0</v>
      </c>
      <c r="F30" s="437">
        <v>0</v>
      </c>
      <c r="G30" s="512">
        <v>0</v>
      </c>
      <c r="H30" s="437">
        <v>0</v>
      </c>
      <c r="I30" s="513">
        <v>0</v>
      </c>
      <c r="J30" s="437">
        <v>0</v>
      </c>
      <c r="K30" s="512">
        <v>0</v>
      </c>
      <c r="L30" s="437">
        <v>0</v>
      </c>
      <c r="M30" s="512">
        <v>0</v>
      </c>
      <c r="N30" s="325">
        <f t="shared" si="4"/>
        <v>0</v>
      </c>
      <c r="O30" s="307">
        <f t="shared" si="4"/>
        <v>0</v>
      </c>
      <c r="Q30" s="334">
        <f>N30-F30-H30-J30-L30</f>
        <v>0</v>
      </c>
      <c r="R30" s="334">
        <f>O30-G30-I30-K30-M30</f>
        <v>0</v>
      </c>
      <c r="S30" s="130"/>
      <c r="T30" s="129"/>
      <c r="U30" s="130"/>
      <c r="V30" s="129"/>
      <c r="W30" s="130"/>
      <c r="X30" s="129"/>
      <c r="Y30" s="130"/>
      <c r="Z30" s="129"/>
      <c r="AA30" s="129"/>
      <c r="AB30" s="129"/>
      <c r="AC30" s="130"/>
      <c r="AD30" s="129"/>
      <c r="AE30" s="130"/>
      <c r="AF30" s="129"/>
      <c r="AG30" s="130"/>
      <c r="AH30" s="129"/>
      <c r="AI30" s="130"/>
      <c r="AJ30" s="129"/>
      <c r="AK30" s="130"/>
    </row>
    <row r="31" spans="1:37" s="111" customFormat="1" ht="15">
      <c r="A31" s="225"/>
      <c r="B31" s="219"/>
      <c r="C31" s="352" t="s">
        <v>90</v>
      </c>
      <c r="D31" s="406">
        <v>0</v>
      </c>
      <c r="E31" s="407">
        <v>0</v>
      </c>
      <c r="F31" s="437">
        <v>0</v>
      </c>
      <c r="G31" s="512">
        <v>0</v>
      </c>
      <c r="H31" s="437">
        <v>0</v>
      </c>
      <c r="I31" s="513">
        <v>0</v>
      </c>
      <c r="J31" s="437">
        <v>0</v>
      </c>
      <c r="K31" s="512">
        <v>0</v>
      </c>
      <c r="L31" s="437">
        <v>0</v>
      </c>
      <c r="M31" s="512">
        <v>0</v>
      </c>
      <c r="N31" s="325">
        <f t="shared" si="4"/>
        <v>0</v>
      </c>
      <c r="O31" s="307">
        <f t="shared" si="4"/>
        <v>0</v>
      </c>
      <c r="Q31" s="334"/>
      <c r="R31" s="334"/>
      <c r="S31" s="130"/>
      <c r="T31" s="129"/>
      <c r="U31" s="130"/>
      <c r="V31" s="129"/>
      <c r="W31" s="130"/>
      <c r="X31" s="129"/>
      <c r="Y31" s="130"/>
      <c r="Z31" s="129"/>
      <c r="AA31" s="129"/>
      <c r="AB31" s="129"/>
      <c r="AC31" s="130"/>
      <c r="AD31" s="129"/>
      <c r="AE31" s="130"/>
      <c r="AF31" s="129"/>
      <c r="AG31" s="130"/>
      <c r="AH31" s="129"/>
      <c r="AI31" s="130"/>
      <c r="AJ31" s="129"/>
      <c r="AK31" s="130"/>
    </row>
    <row r="32" spans="1:37" s="111" customFormat="1" ht="15">
      <c r="A32" s="226"/>
      <c r="B32" s="220"/>
      <c r="C32" s="131"/>
      <c r="D32" s="406"/>
      <c r="E32" s="407"/>
      <c r="F32" s="445"/>
      <c r="G32" s="514"/>
      <c r="H32" s="445"/>
      <c r="I32" s="515"/>
      <c r="J32" s="445"/>
      <c r="K32" s="514"/>
      <c r="L32" s="445"/>
      <c r="M32" s="514"/>
      <c r="N32" s="326"/>
      <c r="O32" s="309"/>
      <c r="Q32" s="332"/>
      <c r="R32" s="335"/>
      <c r="S32" s="130"/>
      <c r="T32" s="129"/>
      <c r="U32" s="130"/>
      <c r="V32" s="129" t="s">
        <v>138</v>
      </c>
      <c r="W32" s="130"/>
      <c r="X32" s="129"/>
      <c r="Y32" s="130"/>
      <c r="Z32" s="129"/>
      <c r="AA32" s="134"/>
      <c r="AB32" s="129"/>
      <c r="AC32" s="130"/>
      <c r="AD32" s="129"/>
      <c r="AE32" s="130"/>
      <c r="AF32" s="129"/>
      <c r="AG32" s="130"/>
      <c r="AH32" s="129"/>
      <c r="AI32" s="130"/>
      <c r="AJ32" s="129"/>
      <c r="AK32" s="130"/>
    </row>
    <row r="33" spans="1:37" s="111" customFormat="1" ht="15">
      <c r="A33" s="225" t="s">
        <v>14</v>
      </c>
      <c r="B33" s="273" t="s">
        <v>78</v>
      </c>
      <c r="C33" s="352" t="s">
        <v>6</v>
      </c>
      <c r="D33" s="406">
        <v>0</v>
      </c>
      <c r="E33" s="407">
        <v>0</v>
      </c>
      <c r="F33" s="437">
        <v>0</v>
      </c>
      <c r="G33" s="512">
        <v>0</v>
      </c>
      <c r="H33" s="437">
        <v>0</v>
      </c>
      <c r="I33" s="513">
        <v>0</v>
      </c>
      <c r="J33" s="437">
        <v>0</v>
      </c>
      <c r="K33" s="512">
        <v>0</v>
      </c>
      <c r="L33" s="437">
        <v>0</v>
      </c>
      <c r="M33" s="512">
        <v>0</v>
      </c>
      <c r="N33" s="325">
        <f t="shared" ref="N33:O35" si="5">SUM(F33,H33,J33,L33)</f>
        <v>0</v>
      </c>
      <c r="O33" s="307">
        <f t="shared" si="5"/>
        <v>0</v>
      </c>
      <c r="Q33" s="334">
        <f>N33-F33-H33-J33-L33</f>
        <v>0</v>
      </c>
      <c r="R33" s="334">
        <f>O33-G33-I33-K33-M33</f>
        <v>0</v>
      </c>
      <c r="S33" s="130"/>
      <c r="T33" s="129"/>
      <c r="U33" s="130"/>
      <c r="V33" s="129"/>
      <c r="W33" s="130"/>
      <c r="X33" s="129"/>
      <c r="Y33" s="130"/>
      <c r="Z33" s="129"/>
      <c r="AA33" s="129"/>
      <c r="AB33" s="129"/>
      <c r="AC33" s="130"/>
      <c r="AD33" s="129"/>
      <c r="AE33" s="130"/>
      <c r="AF33" s="129"/>
      <c r="AG33" s="130"/>
      <c r="AH33" s="129"/>
      <c r="AI33" s="130"/>
      <c r="AJ33" s="129"/>
      <c r="AK33" s="130"/>
    </row>
    <row r="34" spans="1:37" s="111" customFormat="1" ht="15">
      <c r="A34" s="225" t="s">
        <v>15</v>
      </c>
      <c r="B34" s="287" t="s">
        <v>79</v>
      </c>
      <c r="C34" s="352" t="s">
        <v>7</v>
      </c>
      <c r="D34" s="406">
        <v>0</v>
      </c>
      <c r="E34" s="407">
        <v>0</v>
      </c>
      <c r="F34" s="437">
        <v>0</v>
      </c>
      <c r="G34" s="512">
        <v>0</v>
      </c>
      <c r="H34" s="437">
        <v>0</v>
      </c>
      <c r="I34" s="513">
        <v>0</v>
      </c>
      <c r="J34" s="437">
        <v>0</v>
      </c>
      <c r="K34" s="512">
        <v>0</v>
      </c>
      <c r="L34" s="437">
        <v>0</v>
      </c>
      <c r="M34" s="512">
        <v>0</v>
      </c>
      <c r="N34" s="325">
        <f t="shared" si="5"/>
        <v>0</v>
      </c>
      <c r="O34" s="307">
        <f t="shared" si="5"/>
        <v>0</v>
      </c>
      <c r="Q34" s="334">
        <f>N34-F34-H34-J34-L34</f>
        <v>0</v>
      </c>
      <c r="R34" s="334">
        <f>O34-G34-I34-K34-M34</f>
        <v>0</v>
      </c>
      <c r="S34" s="130"/>
      <c r="T34" s="129"/>
      <c r="U34" s="130"/>
      <c r="V34" s="129"/>
      <c r="W34" s="130"/>
      <c r="X34" s="129"/>
      <c r="Y34" s="130"/>
      <c r="Z34" s="129"/>
      <c r="AA34" s="129"/>
      <c r="AB34" s="129"/>
      <c r="AC34" s="130"/>
      <c r="AD34" s="129"/>
      <c r="AE34" s="130"/>
      <c r="AF34" s="129"/>
      <c r="AG34" s="130"/>
      <c r="AH34" s="129"/>
      <c r="AI34" s="130"/>
      <c r="AJ34" s="129"/>
      <c r="AK34" s="130"/>
    </row>
    <row r="35" spans="1:37" s="111" customFormat="1" ht="15">
      <c r="A35" s="225"/>
      <c r="B35" s="219"/>
      <c r="C35" s="352" t="s">
        <v>90</v>
      </c>
      <c r="D35" s="406"/>
      <c r="E35" s="407">
        <v>0</v>
      </c>
      <c r="F35" s="437">
        <v>0</v>
      </c>
      <c r="G35" s="512">
        <v>0</v>
      </c>
      <c r="H35" s="437">
        <v>0</v>
      </c>
      <c r="I35" s="513">
        <v>0</v>
      </c>
      <c r="J35" s="437">
        <v>0</v>
      </c>
      <c r="K35" s="512">
        <v>0</v>
      </c>
      <c r="L35" s="437">
        <v>0</v>
      </c>
      <c r="M35" s="512">
        <v>0</v>
      </c>
      <c r="N35" s="325">
        <f t="shared" si="5"/>
        <v>0</v>
      </c>
      <c r="O35" s="307">
        <f t="shared" si="5"/>
        <v>0</v>
      </c>
      <c r="Q35" s="334"/>
      <c r="R35" s="334"/>
      <c r="S35" s="130"/>
      <c r="T35" s="129"/>
      <c r="U35" s="130"/>
      <c r="V35" s="129"/>
      <c r="W35" s="130"/>
      <c r="X35" s="129"/>
      <c r="Y35" s="130"/>
      <c r="Z35" s="129"/>
      <c r="AA35" s="129"/>
      <c r="AB35" s="129"/>
      <c r="AC35" s="130"/>
      <c r="AD35" s="129"/>
      <c r="AE35" s="130"/>
      <c r="AF35" s="129"/>
      <c r="AG35" s="130"/>
      <c r="AH35" s="129"/>
      <c r="AI35" s="130"/>
      <c r="AJ35" s="129"/>
      <c r="AK35" s="130"/>
    </row>
    <row r="36" spans="1:37" s="111" customFormat="1" ht="15">
      <c r="A36" s="226"/>
      <c r="B36" s="220"/>
      <c r="C36" s="131"/>
      <c r="D36" s="406"/>
      <c r="E36" s="407"/>
      <c r="F36" s="445"/>
      <c r="G36" s="514"/>
      <c r="H36" s="445"/>
      <c r="I36" s="515"/>
      <c r="J36" s="445"/>
      <c r="K36" s="514"/>
      <c r="L36" s="445"/>
      <c r="M36" s="514"/>
      <c r="N36" s="326"/>
      <c r="O36" s="309"/>
      <c r="Q36" s="336"/>
      <c r="R36" s="335"/>
      <c r="S36" s="130"/>
      <c r="T36" s="129"/>
      <c r="U36" s="130"/>
      <c r="V36" s="129"/>
      <c r="W36" s="130"/>
      <c r="X36" s="129"/>
      <c r="Y36" s="130"/>
      <c r="Z36" s="129"/>
      <c r="AA36" s="129"/>
      <c r="AB36" s="129"/>
      <c r="AC36" s="130"/>
      <c r="AD36" s="129"/>
      <c r="AE36" s="130"/>
      <c r="AF36" s="129"/>
      <c r="AG36" s="130"/>
      <c r="AH36" s="129"/>
      <c r="AI36" s="130"/>
      <c r="AJ36" s="129"/>
      <c r="AK36" s="130"/>
    </row>
    <row r="37" spans="1:37" s="111" customFormat="1" ht="15">
      <c r="A37" s="225" t="s">
        <v>18</v>
      </c>
      <c r="B37" s="273" t="s">
        <v>80</v>
      </c>
      <c r="C37" s="352" t="s">
        <v>6</v>
      </c>
      <c r="D37" s="406">
        <v>29</v>
      </c>
      <c r="E37" s="407">
        <v>8249</v>
      </c>
      <c r="F37" s="403">
        <v>4</v>
      </c>
      <c r="G37" s="516">
        <v>2441</v>
      </c>
      <c r="H37" s="403">
        <v>2</v>
      </c>
      <c r="I37" s="517">
        <v>35</v>
      </c>
      <c r="J37" s="502">
        <v>8</v>
      </c>
      <c r="K37" s="516">
        <v>70</v>
      </c>
      <c r="L37" s="502">
        <v>33</v>
      </c>
      <c r="M37" s="516">
        <v>551</v>
      </c>
      <c r="N37" s="325">
        <f t="shared" ref="N37:O39" si="6">SUM(F37,H37,J37,L37)</f>
        <v>47</v>
      </c>
      <c r="O37" s="307">
        <f t="shared" si="6"/>
        <v>3097</v>
      </c>
      <c r="Q37" s="334">
        <f>N37-F37-H37-J37-L37</f>
        <v>0</v>
      </c>
      <c r="R37" s="334">
        <f>O37-G37-I37-K37-M37</f>
        <v>0</v>
      </c>
      <c r="S37" s="130"/>
      <c r="T37" s="129"/>
      <c r="U37" s="130"/>
      <c r="V37" s="129"/>
      <c r="W37" s="130"/>
      <c r="X37" s="129"/>
      <c r="Y37" s="130"/>
      <c r="Z37" s="129"/>
      <c r="AA37" s="129"/>
      <c r="AB37" s="129"/>
      <c r="AC37" s="130"/>
      <c r="AD37" s="129"/>
      <c r="AE37" s="130"/>
      <c r="AF37" s="129"/>
      <c r="AG37" s="130"/>
      <c r="AH37" s="129"/>
      <c r="AI37" s="130"/>
      <c r="AJ37" s="129"/>
      <c r="AK37" s="130"/>
    </row>
    <row r="38" spans="1:37" s="111" customFormat="1" ht="13.5" customHeight="1">
      <c r="A38" s="225"/>
      <c r="B38" s="287" t="s">
        <v>81</v>
      </c>
      <c r="C38" s="352" t="s">
        <v>7</v>
      </c>
      <c r="D38" s="406">
        <v>0</v>
      </c>
      <c r="E38" s="407">
        <v>0</v>
      </c>
      <c r="F38" s="403">
        <v>0</v>
      </c>
      <c r="G38" s="512">
        <v>0</v>
      </c>
      <c r="H38" s="403">
        <v>0</v>
      </c>
      <c r="I38" s="513">
        <v>0</v>
      </c>
      <c r="J38" s="502">
        <v>0</v>
      </c>
      <c r="K38" s="512">
        <v>0</v>
      </c>
      <c r="L38" s="502">
        <v>0</v>
      </c>
      <c r="M38" s="512">
        <v>0</v>
      </c>
      <c r="N38" s="325">
        <f t="shared" si="6"/>
        <v>0</v>
      </c>
      <c r="O38" s="307">
        <f t="shared" si="6"/>
        <v>0</v>
      </c>
      <c r="Q38" s="334">
        <f>N38-F38-H38-J38-L38</f>
        <v>0</v>
      </c>
      <c r="R38" s="334">
        <f>O38-G38-I38-K38-M38</f>
        <v>0</v>
      </c>
      <c r="S38" s="130"/>
      <c r="T38" s="129"/>
      <c r="U38" s="130"/>
      <c r="V38" s="129"/>
      <c r="W38" s="130"/>
      <c r="X38" s="129"/>
      <c r="Y38" s="130"/>
      <c r="Z38" s="129"/>
      <c r="AA38" s="129"/>
      <c r="AB38" s="129"/>
      <c r="AC38" s="130"/>
      <c r="AD38" s="129"/>
      <c r="AE38" s="130"/>
      <c r="AF38" s="129"/>
      <c r="AG38" s="130"/>
      <c r="AH38" s="129"/>
      <c r="AI38" s="130"/>
      <c r="AJ38" s="129"/>
      <c r="AK38" s="130"/>
    </row>
    <row r="39" spans="1:37" s="111" customFormat="1" ht="13.5" customHeight="1">
      <c r="A39" s="225"/>
      <c r="B39" s="219"/>
      <c r="C39" s="352" t="s">
        <v>90</v>
      </c>
      <c r="D39" s="406">
        <v>1</v>
      </c>
      <c r="E39" s="407">
        <v>25</v>
      </c>
      <c r="F39" s="437">
        <v>0</v>
      </c>
      <c r="G39" s="512">
        <v>0</v>
      </c>
      <c r="H39" s="437">
        <v>0</v>
      </c>
      <c r="I39" s="513">
        <v>0</v>
      </c>
      <c r="J39" s="437">
        <v>0</v>
      </c>
      <c r="K39" s="512">
        <v>0</v>
      </c>
      <c r="L39" s="437">
        <v>0</v>
      </c>
      <c r="M39" s="512">
        <v>0</v>
      </c>
      <c r="N39" s="325">
        <f t="shared" si="6"/>
        <v>0</v>
      </c>
      <c r="O39" s="307">
        <f t="shared" si="6"/>
        <v>0</v>
      </c>
      <c r="Q39" s="334"/>
      <c r="R39" s="334"/>
      <c r="S39" s="130"/>
      <c r="T39" s="129"/>
      <c r="U39" s="130"/>
      <c r="V39" s="129"/>
      <c r="W39" s="130"/>
      <c r="X39" s="129"/>
      <c r="Y39" s="130"/>
      <c r="Z39" s="129"/>
      <c r="AA39" s="129"/>
      <c r="AB39" s="129"/>
      <c r="AC39" s="130"/>
      <c r="AD39" s="129"/>
      <c r="AE39" s="130"/>
      <c r="AF39" s="129"/>
      <c r="AG39" s="130"/>
      <c r="AH39" s="129"/>
      <c r="AI39" s="130"/>
      <c r="AJ39" s="129"/>
      <c r="AK39" s="130"/>
    </row>
    <row r="40" spans="1:37" s="111" customFormat="1" ht="15">
      <c r="A40" s="226"/>
      <c r="B40" s="220"/>
      <c r="C40" s="308"/>
      <c r="D40" s="406"/>
      <c r="E40" s="407"/>
      <c r="F40" s="445"/>
      <c r="G40" s="514"/>
      <c r="H40" s="445"/>
      <c r="I40" s="515"/>
      <c r="J40" s="445"/>
      <c r="K40" s="514"/>
      <c r="L40" s="445"/>
      <c r="M40" s="514"/>
      <c r="N40" s="326"/>
      <c r="O40" s="309"/>
      <c r="Q40" s="332"/>
      <c r="R40" s="335"/>
      <c r="S40" s="130"/>
      <c r="T40" s="129"/>
      <c r="U40" s="130"/>
      <c r="V40" s="129"/>
      <c r="W40" s="130"/>
      <c r="X40" s="129"/>
      <c r="Y40" s="130"/>
      <c r="Z40" s="129"/>
      <c r="AA40" s="134"/>
      <c r="AB40" s="129"/>
      <c r="AC40" s="130"/>
      <c r="AD40" s="129"/>
      <c r="AE40" s="130"/>
      <c r="AF40" s="129"/>
      <c r="AG40" s="130"/>
      <c r="AH40" s="129"/>
      <c r="AI40" s="130"/>
      <c r="AJ40" s="129"/>
      <c r="AK40" s="130"/>
    </row>
    <row r="41" spans="1:37" s="154" customFormat="1" ht="15">
      <c r="A41" s="225" t="s">
        <v>38</v>
      </c>
      <c r="B41" s="219" t="s">
        <v>82</v>
      </c>
      <c r="C41" s="310"/>
      <c r="D41" s="406">
        <v>69</v>
      </c>
      <c r="E41" s="407">
        <v>145564</v>
      </c>
      <c r="F41" s="403">
        <v>10</v>
      </c>
      <c r="G41" s="518">
        <v>23776</v>
      </c>
      <c r="H41" s="403">
        <v>15</v>
      </c>
      <c r="I41" s="519">
        <v>210061</v>
      </c>
      <c r="J41" s="502">
        <v>23</v>
      </c>
      <c r="K41" s="518">
        <v>43021</v>
      </c>
      <c r="L41" s="502">
        <v>9</v>
      </c>
      <c r="M41" s="518">
        <v>1261</v>
      </c>
      <c r="N41" s="325">
        <f>SUM(F41,H41,J41,L41)</f>
        <v>57</v>
      </c>
      <c r="O41" s="307">
        <f>SUM(G41,I41,K41,M41)</f>
        <v>278119</v>
      </c>
      <c r="Q41" s="334">
        <f>N41-F41-H41-J41-L41</f>
        <v>0</v>
      </c>
      <c r="R41" s="334">
        <f>O41-G41-I41-K41-M41</f>
        <v>0</v>
      </c>
      <c r="S41" s="156"/>
      <c r="T41" s="155"/>
      <c r="U41" s="156"/>
      <c r="V41" s="155"/>
      <c r="W41" s="156"/>
      <c r="X41" s="155"/>
      <c r="Y41" s="156"/>
      <c r="Z41" s="155"/>
      <c r="AA41" s="155"/>
      <c r="AB41" s="155"/>
      <c r="AC41" s="156"/>
      <c r="AD41" s="155"/>
      <c r="AE41" s="156"/>
      <c r="AF41" s="155"/>
      <c r="AG41" s="156"/>
      <c r="AH41" s="155"/>
      <c r="AI41" s="156"/>
      <c r="AJ41" s="155"/>
      <c r="AK41" s="156"/>
    </row>
    <row r="42" spans="1:37" s="154" customFormat="1" ht="15">
      <c r="A42" s="226"/>
      <c r="B42" s="220"/>
      <c r="C42" s="311"/>
      <c r="D42" s="406"/>
      <c r="E42" s="407"/>
      <c r="F42" s="445"/>
      <c r="G42" s="514"/>
      <c r="H42" s="445"/>
      <c r="I42" s="515"/>
      <c r="J42" s="445"/>
      <c r="K42" s="514"/>
      <c r="L42" s="445"/>
      <c r="M42" s="514"/>
      <c r="N42" s="326"/>
      <c r="O42" s="309"/>
      <c r="Q42" s="337"/>
      <c r="R42" s="338"/>
      <c r="S42" s="156"/>
      <c r="T42" s="155"/>
      <c r="U42" s="156"/>
      <c r="V42" s="155"/>
      <c r="W42" s="156"/>
      <c r="X42" s="155"/>
      <c r="Y42" s="156"/>
      <c r="Z42" s="155"/>
      <c r="AA42" s="158"/>
      <c r="AB42" s="155"/>
      <c r="AC42" s="156"/>
      <c r="AD42" s="155"/>
      <c r="AE42" s="156"/>
      <c r="AF42" s="155"/>
      <c r="AG42" s="156"/>
      <c r="AH42" s="155"/>
      <c r="AI42" s="156"/>
      <c r="AJ42" s="155"/>
      <c r="AK42" s="156"/>
    </row>
    <row r="43" spans="1:37" s="154" customFormat="1" ht="15">
      <c r="A43" s="225" t="s">
        <v>16</v>
      </c>
      <c r="B43" s="219" t="s">
        <v>83</v>
      </c>
      <c r="C43" s="310"/>
      <c r="D43" s="406">
        <v>763</v>
      </c>
      <c r="E43" s="407">
        <v>27869</v>
      </c>
      <c r="F43" s="403">
        <v>41</v>
      </c>
      <c r="G43" s="516">
        <v>1303</v>
      </c>
      <c r="H43" s="403">
        <v>59</v>
      </c>
      <c r="I43" s="517">
        <v>13446</v>
      </c>
      <c r="J43" s="502">
        <v>50</v>
      </c>
      <c r="K43" s="516">
        <v>1070</v>
      </c>
      <c r="L43" s="502">
        <v>58</v>
      </c>
      <c r="M43" s="516">
        <v>1464</v>
      </c>
      <c r="N43" s="325">
        <f>SUM(F43,H43,J43,L43)</f>
        <v>208</v>
      </c>
      <c r="O43" s="307">
        <f>SUM(G43,I43,K43,M43)</f>
        <v>17283</v>
      </c>
      <c r="P43" s="159"/>
      <c r="Q43" s="334">
        <f>N43-F43-H43-J43-L43</f>
        <v>0</v>
      </c>
      <c r="R43" s="334">
        <f>O43-G43-I43-K43-M43</f>
        <v>0</v>
      </c>
      <c r="S43" s="156"/>
      <c r="T43" s="155"/>
      <c r="U43" s="156"/>
      <c r="V43" s="155"/>
      <c r="W43" s="156"/>
      <c r="X43" s="155"/>
      <c r="Y43" s="156"/>
      <c r="Z43" s="155"/>
      <c r="AA43" s="155"/>
      <c r="AB43" s="155"/>
      <c r="AC43" s="156"/>
      <c r="AD43" s="155"/>
      <c r="AE43" s="156"/>
      <c r="AF43" s="155"/>
      <c r="AG43" s="156"/>
      <c r="AH43" s="155"/>
      <c r="AI43" s="156"/>
      <c r="AJ43" s="155"/>
      <c r="AK43" s="156"/>
    </row>
    <row r="44" spans="1:37" s="111" customFormat="1" ht="15">
      <c r="A44" s="226"/>
      <c r="B44" s="220"/>
      <c r="C44" s="308"/>
      <c r="D44" s="406"/>
      <c r="E44" s="407"/>
      <c r="F44" s="445"/>
      <c r="G44" s="451"/>
      <c r="H44" s="436"/>
      <c r="I44" s="503"/>
      <c r="J44" s="436"/>
      <c r="K44" s="451"/>
      <c r="L44" s="436"/>
      <c r="M44" s="451"/>
      <c r="N44" s="326"/>
      <c r="O44" s="309"/>
      <c r="P44" s="136"/>
      <c r="Q44" s="336"/>
      <c r="R44" s="335"/>
      <c r="S44" s="130"/>
      <c r="T44" s="129"/>
      <c r="U44" s="130"/>
      <c r="V44" s="129"/>
      <c r="W44" s="130"/>
      <c r="X44" s="129"/>
      <c r="Y44" s="130"/>
      <c r="Z44" s="129"/>
      <c r="AA44" s="129"/>
      <c r="AB44" s="129"/>
      <c r="AC44" s="130"/>
      <c r="AD44" s="129"/>
      <c r="AE44" s="130"/>
      <c r="AF44" s="129"/>
      <c r="AG44" s="130"/>
      <c r="AH44" s="129"/>
      <c r="AI44" s="130"/>
      <c r="AJ44" s="129"/>
      <c r="AK44" s="130"/>
    </row>
    <row r="45" spans="1:37" s="168" customFormat="1" ht="15">
      <c r="A45" s="230" t="s">
        <v>0</v>
      </c>
      <c r="B45" s="224" t="s">
        <v>84</v>
      </c>
      <c r="C45" s="313"/>
      <c r="D45" s="408">
        <f>SUM(D9:D44)</f>
        <v>1747</v>
      </c>
      <c r="E45" s="473">
        <f>SUM(E9:E44)</f>
        <v>434277</v>
      </c>
      <c r="F45" s="446">
        <f t="shared" ref="F45:M45" si="7">SUM(F9:F44)</f>
        <v>264</v>
      </c>
      <c r="G45" s="452">
        <f t="shared" si="7"/>
        <v>58333</v>
      </c>
      <c r="H45" s="441">
        <f t="shared" si="7"/>
        <v>264</v>
      </c>
      <c r="I45" s="504">
        <f t="shared" si="7"/>
        <v>254369</v>
      </c>
      <c r="J45" s="441">
        <f t="shared" si="7"/>
        <v>292</v>
      </c>
      <c r="K45" s="452">
        <f t="shared" si="7"/>
        <v>72870</v>
      </c>
      <c r="L45" s="441">
        <f t="shared" si="7"/>
        <v>298</v>
      </c>
      <c r="M45" s="452">
        <f t="shared" si="7"/>
        <v>51261</v>
      </c>
      <c r="N45" s="327">
        <f>SUM(N9:N44)</f>
        <v>1118</v>
      </c>
      <c r="O45" s="428">
        <f>SUM(O9:O43)</f>
        <v>436833</v>
      </c>
      <c r="P45" s="164"/>
      <c r="Q45" s="334">
        <f>N45-F45-H45-J45-L45</f>
        <v>0</v>
      </c>
      <c r="R45" s="334">
        <f>O45-G45-I45-K45-M45</f>
        <v>0</v>
      </c>
      <c r="S45" s="167"/>
      <c r="T45" s="155"/>
      <c r="U45" s="167"/>
      <c r="V45" s="155"/>
      <c r="W45" s="167"/>
      <c r="X45" s="155"/>
      <c r="Y45" s="167"/>
      <c r="Z45" s="155"/>
      <c r="AA45" s="156"/>
      <c r="AB45" s="155"/>
      <c r="AC45" s="167"/>
      <c r="AD45" s="155"/>
      <c r="AE45" s="167"/>
      <c r="AF45" s="155"/>
      <c r="AG45" s="167"/>
      <c r="AH45" s="155"/>
      <c r="AI45" s="167"/>
      <c r="AJ45" s="155"/>
      <c r="AK45" s="167"/>
    </row>
    <row r="46" spans="1:37" s="111" customFormat="1" ht="15.6" thickBot="1">
      <c r="A46" s="357"/>
      <c r="B46" s="358"/>
      <c r="C46" s="359"/>
      <c r="D46" s="409"/>
      <c r="E46" s="410"/>
      <c r="F46" s="411"/>
      <c r="G46" s="440"/>
      <c r="H46" s="411"/>
      <c r="I46" s="440"/>
      <c r="J46" s="411"/>
      <c r="K46" s="501"/>
      <c r="L46" s="411"/>
      <c r="M46" s="444"/>
      <c r="N46" s="362"/>
      <c r="O46" s="363"/>
      <c r="P46" s="109"/>
      <c r="Q46" s="334"/>
      <c r="R46" s="330"/>
      <c r="S46" s="104"/>
      <c r="T46" s="104"/>
      <c r="U46" s="104"/>
      <c r="V46" s="104"/>
      <c r="W46" s="104"/>
      <c r="X46" s="104"/>
      <c r="Y46" s="104"/>
      <c r="Z46" s="104"/>
      <c r="AA46" s="104"/>
      <c r="AB46" s="104"/>
      <c r="AC46" s="104"/>
      <c r="AD46" s="104"/>
      <c r="AE46" s="104"/>
      <c r="AF46" s="104"/>
      <c r="AG46" s="104"/>
      <c r="AH46" s="104"/>
      <c r="AI46" s="104"/>
      <c r="AJ46" s="104"/>
      <c r="AK46" s="104"/>
    </row>
    <row r="47" spans="1:37" s="122" customFormat="1" ht="13.8" thickTop="1">
      <c r="A47" s="122" t="s">
        <v>118</v>
      </c>
      <c r="B47" s="353" t="s">
        <v>92</v>
      </c>
      <c r="C47" s="354"/>
      <c r="D47" s="122" t="s">
        <v>117</v>
      </c>
      <c r="G47" s="355" t="s">
        <v>93</v>
      </c>
      <c r="M47" s="122" t="s">
        <v>119</v>
      </c>
      <c r="O47" s="122" t="s">
        <v>95</v>
      </c>
    </row>
    <row r="48" spans="1:37" s="106" customFormat="1" ht="9.6">
      <c r="A48" s="179" t="s">
        <v>17</v>
      </c>
      <c r="B48" s="179"/>
      <c r="C48" s="179"/>
      <c r="D48" s="180"/>
      <c r="E48" s="180"/>
      <c r="F48" s="179"/>
      <c r="G48" s="179"/>
      <c r="H48" s="179"/>
      <c r="I48" s="181"/>
      <c r="J48" s="182"/>
      <c r="K48" s="182"/>
      <c r="L48" s="182"/>
      <c r="M48" s="182"/>
      <c r="N48" s="182"/>
      <c r="O48" s="182"/>
      <c r="P48" s="109"/>
      <c r="Q48" s="331"/>
      <c r="R48" s="331"/>
    </row>
    <row r="49" spans="1:19">
      <c r="A49" s="104" t="s">
        <v>146</v>
      </c>
    </row>
    <row r="50" spans="1:19">
      <c r="N50" s="185"/>
      <c r="O50" s="185"/>
    </row>
    <row r="51" spans="1:19" s="111" customFormat="1" ht="10.199999999999999">
      <c r="A51" s="184"/>
      <c r="B51" s="184"/>
      <c r="C51" s="109"/>
      <c r="D51" s="113"/>
      <c r="E51" s="113"/>
      <c r="F51" s="109"/>
      <c r="G51" s="109"/>
      <c r="H51" s="109"/>
      <c r="I51" s="109"/>
      <c r="J51" s="109"/>
      <c r="K51" s="109"/>
      <c r="L51" s="109"/>
      <c r="M51" s="109"/>
      <c r="P51" s="109"/>
      <c r="Q51" s="332"/>
      <c r="R51" s="332"/>
    </row>
    <row r="52" spans="1:19" s="111" customFormat="1" ht="7.5" customHeight="1">
      <c r="C52" s="109"/>
      <c r="D52" s="113"/>
      <c r="E52" s="113"/>
      <c r="F52" s="109"/>
      <c r="G52" s="109"/>
      <c r="H52" s="109"/>
      <c r="I52" s="109"/>
      <c r="J52" s="109"/>
      <c r="K52" s="109"/>
      <c r="L52" s="109"/>
      <c r="M52" s="109"/>
      <c r="N52" s="109"/>
      <c r="O52" s="109"/>
      <c r="P52" s="109"/>
      <c r="Q52" s="332"/>
      <c r="R52" s="332"/>
    </row>
    <row r="53" spans="1:19" s="108" customFormat="1" ht="15">
      <c r="C53" s="105"/>
      <c r="D53" s="105"/>
      <c r="E53" s="105"/>
      <c r="F53" s="105"/>
      <c r="G53" s="105"/>
      <c r="H53" s="105"/>
      <c r="I53" s="105"/>
      <c r="J53" s="105"/>
      <c r="K53" s="105"/>
      <c r="L53" s="105"/>
      <c r="M53" s="105"/>
      <c r="N53" s="105"/>
      <c r="O53" s="105"/>
      <c r="P53" s="105"/>
      <c r="Q53" s="339"/>
      <c r="R53" s="339"/>
      <c r="S53" s="105"/>
    </row>
    <row r="54" spans="1:19" s="108" customFormat="1" ht="15">
      <c r="C54" s="561"/>
      <c r="D54" s="561"/>
      <c r="E54" s="561"/>
      <c r="F54" s="561"/>
      <c r="G54" s="561"/>
      <c r="H54" s="561"/>
      <c r="I54" s="561"/>
      <c r="J54" s="561"/>
      <c r="K54" s="561"/>
      <c r="L54" s="561"/>
      <c r="M54" s="561"/>
      <c r="N54" s="561"/>
      <c r="Q54" s="340"/>
      <c r="R54" s="340"/>
    </row>
  </sheetData>
  <mergeCells count="19">
    <mergeCell ref="A2:O2"/>
    <mergeCell ref="A6:C7"/>
    <mergeCell ref="D6:E6"/>
    <mergeCell ref="F6:G6"/>
    <mergeCell ref="H6:I6"/>
    <mergeCell ref="J6:K6"/>
    <mergeCell ref="L6:M6"/>
    <mergeCell ref="N6:O6"/>
    <mergeCell ref="AD6:AE6"/>
    <mergeCell ref="AF6:AG6"/>
    <mergeCell ref="AH6:AI6"/>
    <mergeCell ref="AJ6:AK6"/>
    <mergeCell ref="C54:N54"/>
    <mergeCell ref="R6:S6"/>
    <mergeCell ref="T6:U6"/>
    <mergeCell ref="V6:W6"/>
    <mergeCell ref="X6:Y6"/>
    <mergeCell ref="Z6:AA6"/>
    <mergeCell ref="AB6:AC6"/>
  </mergeCells>
  <pageMargins left="0.7" right="0.7" top="0.75" bottom="0.75" header="0.3" footer="0.3"/>
  <pageSetup scale="59" orientation="portrait" r:id="rId1"/>
  <colBreaks count="1" manualBreakCount="1">
    <brk id="15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K54"/>
  <sheetViews>
    <sheetView zoomScaleNormal="100" zoomScaleSheetLayoutView="70" workbookViewId="0">
      <pane xSplit="5" ySplit="8" topLeftCell="F9" activePane="bottomRight" state="frozen"/>
      <selection pane="topRight" activeCell="F1" sqref="F1"/>
      <selection pane="bottomLeft" activeCell="A9" sqref="A9"/>
      <selection pane="bottomRight"/>
    </sheetView>
  </sheetViews>
  <sheetFormatPr defaultColWidth="9.109375" defaultRowHeight="13.2"/>
  <cols>
    <col min="1" max="1" width="26.44140625" style="104" customWidth="1"/>
    <col min="2" max="2" width="3.88671875" style="104" hidden="1" customWidth="1"/>
    <col min="3" max="3" width="3.5546875" style="104" customWidth="1"/>
    <col min="4" max="4" width="7.33203125" style="183" customWidth="1"/>
    <col min="5" max="5" width="13" style="183" customWidth="1"/>
    <col min="6" max="6" width="7.33203125" style="104" customWidth="1"/>
    <col min="7" max="7" width="13" style="104" customWidth="1"/>
    <col min="8" max="8" width="7.33203125" style="104" customWidth="1"/>
    <col min="9" max="9" width="13" style="104" customWidth="1"/>
    <col min="10" max="10" width="7.33203125" style="104" customWidth="1"/>
    <col min="11" max="11" width="13" style="104" customWidth="1"/>
    <col min="12" max="12" width="7.33203125" style="104" customWidth="1"/>
    <col min="13" max="13" width="13" style="104" customWidth="1"/>
    <col min="14" max="14" width="7.33203125" style="104" customWidth="1"/>
    <col min="15" max="15" width="13" style="104" customWidth="1"/>
    <col min="16" max="16" width="2.88671875" style="104" customWidth="1"/>
    <col min="17" max="17" width="3" style="330" hidden="1" customWidth="1"/>
    <col min="18" max="18" width="3.33203125" style="330" hidden="1" customWidth="1"/>
    <col min="19" max="16384" width="9.109375" style="104"/>
  </cols>
  <sheetData>
    <row r="1" spans="1:37" ht="17.399999999999999">
      <c r="A1" s="453" t="s">
        <v>131</v>
      </c>
    </row>
    <row r="2" spans="1:37" s="103" customFormat="1" ht="17.399999999999999">
      <c r="A2" s="544" t="s">
        <v>34</v>
      </c>
      <c r="B2" s="544"/>
      <c r="C2" s="544"/>
      <c r="D2" s="544"/>
      <c r="E2" s="544"/>
      <c r="F2" s="544"/>
      <c r="G2" s="544"/>
      <c r="H2" s="544"/>
      <c r="I2" s="544"/>
      <c r="J2" s="544"/>
      <c r="K2" s="544"/>
      <c r="L2" s="544"/>
      <c r="M2" s="544"/>
      <c r="N2" s="544"/>
      <c r="O2" s="544"/>
      <c r="Q2" s="329"/>
      <c r="R2" s="330"/>
      <c r="S2" s="104"/>
      <c r="T2" s="104"/>
      <c r="U2" s="104"/>
      <c r="V2" s="104"/>
      <c r="W2" s="104"/>
      <c r="X2" s="104"/>
      <c r="Y2" s="104"/>
      <c r="Z2" s="104"/>
      <c r="AA2" s="104"/>
      <c r="AB2" s="104"/>
      <c r="AC2" s="104"/>
      <c r="AD2" s="104"/>
      <c r="AE2" s="104"/>
      <c r="AF2" s="104"/>
      <c r="AG2" s="104"/>
      <c r="AH2" s="104"/>
      <c r="AI2" s="104"/>
      <c r="AJ2" s="104"/>
      <c r="AK2" s="104"/>
    </row>
    <row r="3" spans="1:37" s="111" customFormat="1" ht="19.5" customHeight="1">
      <c r="A3" s="112"/>
      <c r="B3" s="112"/>
      <c r="C3" s="109"/>
      <c r="D3" s="113"/>
      <c r="E3" s="113"/>
      <c r="F3" s="109"/>
      <c r="G3" s="109"/>
      <c r="H3" s="109"/>
      <c r="I3" s="110"/>
      <c r="J3" s="109"/>
      <c r="K3" s="109"/>
      <c r="L3" s="109"/>
      <c r="M3" s="109"/>
      <c r="N3" s="109"/>
      <c r="O3" s="109"/>
      <c r="P3" s="109"/>
      <c r="Q3" s="332"/>
      <c r="R3" s="330"/>
      <c r="S3" s="104"/>
      <c r="T3" s="104"/>
      <c r="U3" s="104"/>
      <c r="V3" s="104"/>
      <c r="W3" s="104"/>
      <c r="X3" s="104"/>
      <c r="Y3" s="104"/>
      <c r="Z3" s="104"/>
      <c r="AA3" s="104"/>
      <c r="AB3" s="104"/>
      <c r="AC3" s="104"/>
      <c r="AD3" s="104"/>
      <c r="AE3" s="104"/>
      <c r="AF3" s="104"/>
      <c r="AG3" s="104"/>
      <c r="AH3" s="104"/>
      <c r="AI3" s="104"/>
      <c r="AJ3" s="104"/>
      <c r="AK3" s="104"/>
    </row>
    <row r="4" spans="1:37" s="111" customFormat="1">
      <c r="A4" s="112" t="s">
        <v>3</v>
      </c>
      <c r="B4" s="112"/>
      <c r="C4" s="109"/>
      <c r="D4" s="113"/>
      <c r="E4" s="113"/>
      <c r="F4" s="109"/>
      <c r="G4" s="109"/>
      <c r="H4" s="109"/>
      <c r="I4" s="110"/>
      <c r="J4" s="109"/>
      <c r="K4" s="109"/>
      <c r="L4" s="109"/>
      <c r="M4" s="109"/>
      <c r="N4" s="109"/>
      <c r="O4" s="109"/>
      <c r="P4" s="109"/>
      <c r="Q4" s="332"/>
      <c r="R4" s="330"/>
      <c r="S4" s="104"/>
      <c r="T4" s="104"/>
      <c r="U4" s="104"/>
      <c r="V4" s="104"/>
      <c r="W4" s="104"/>
      <c r="X4" s="104"/>
      <c r="Y4" s="104"/>
      <c r="Z4" s="104"/>
      <c r="AA4" s="104"/>
      <c r="AB4" s="104"/>
      <c r="AC4" s="104"/>
      <c r="AD4" s="104"/>
      <c r="AE4" s="104"/>
      <c r="AF4" s="104"/>
      <c r="AG4" s="104"/>
      <c r="AH4" s="104"/>
      <c r="AI4" s="104"/>
      <c r="AJ4" s="104"/>
      <c r="AK4" s="104"/>
    </row>
    <row r="5" spans="1:37" s="111" customFormat="1" ht="4.95" customHeight="1" thickBot="1">
      <c r="A5" s="112"/>
      <c r="B5" s="112"/>
      <c r="C5" s="109"/>
      <c r="D5" s="113"/>
      <c r="E5" s="113"/>
      <c r="F5" s="109"/>
      <c r="G5" s="109"/>
      <c r="H5" s="109"/>
      <c r="I5" s="110"/>
      <c r="J5" s="109"/>
      <c r="K5" s="109"/>
      <c r="L5" s="109"/>
      <c r="M5" s="109"/>
      <c r="N5" s="109"/>
      <c r="O5" s="109"/>
      <c r="P5" s="109"/>
      <c r="Q5" s="332"/>
      <c r="R5" s="330"/>
      <c r="S5" s="104"/>
      <c r="T5" s="104"/>
      <c r="U5" s="104"/>
      <c r="V5" s="104"/>
      <c r="W5" s="104"/>
      <c r="X5" s="104"/>
      <c r="Y5" s="104"/>
      <c r="Z5" s="104"/>
      <c r="AA5" s="104"/>
      <c r="AB5" s="104"/>
      <c r="AC5" s="104"/>
      <c r="AD5" s="104"/>
      <c r="AE5" s="104"/>
      <c r="AF5" s="104"/>
      <c r="AG5" s="104"/>
      <c r="AH5" s="104"/>
      <c r="AI5" s="104"/>
      <c r="AJ5" s="104"/>
      <c r="AK5" s="104"/>
    </row>
    <row r="6" spans="1:37" s="111" customFormat="1" ht="15" customHeight="1" thickTop="1">
      <c r="A6" s="545" t="s">
        <v>4</v>
      </c>
      <c r="B6" s="546"/>
      <c r="C6" s="547"/>
      <c r="D6" s="551" t="s">
        <v>125</v>
      </c>
      <c r="E6" s="552"/>
      <c r="F6" s="553" t="s">
        <v>126</v>
      </c>
      <c r="G6" s="554"/>
      <c r="H6" s="555" t="s">
        <v>127</v>
      </c>
      <c r="I6" s="555"/>
      <c r="J6" s="553" t="s">
        <v>128</v>
      </c>
      <c r="K6" s="554"/>
      <c r="L6" s="553" t="s">
        <v>129</v>
      </c>
      <c r="M6" s="556"/>
      <c r="N6" s="557" t="s">
        <v>130</v>
      </c>
      <c r="O6" s="558"/>
      <c r="Q6" s="332"/>
      <c r="R6" s="559"/>
      <c r="S6" s="559"/>
      <c r="T6" s="559"/>
      <c r="U6" s="559"/>
      <c r="V6" s="559"/>
      <c r="W6" s="559"/>
      <c r="X6" s="559"/>
      <c r="Y6" s="559"/>
      <c r="Z6" s="560"/>
      <c r="AA6" s="560"/>
      <c r="AB6" s="559"/>
      <c r="AC6" s="559"/>
      <c r="AD6" s="559"/>
      <c r="AE6" s="559"/>
      <c r="AF6" s="559"/>
      <c r="AG6" s="559"/>
      <c r="AH6" s="559"/>
      <c r="AI6" s="559"/>
      <c r="AJ6" s="560"/>
      <c r="AK6" s="560"/>
    </row>
    <row r="7" spans="1:37" s="111" customFormat="1" ht="11.1" customHeight="1">
      <c r="A7" s="548"/>
      <c r="B7" s="549"/>
      <c r="C7" s="550"/>
      <c r="D7" s="400" t="s">
        <v>2</v>
      </c>
      <c r="E7" s="400" t="s">
        <v>5</v>
      </c>
      <c r="F7" s="116" t="s">
        <v>2</v>
      </c>
      <c r="G7" s="438" t="s">
        <v>5</v>
      </c>
      <c r="H7" s="116" t="s">
        <v>2</v>
      </c>
      <c r="I7" s="438" t="s">
        <v>5</v>
      </c>
      <c r="J7" s="116" t="s">
        <v>2</v>
      </c>
      <c r="K7" s="495" t="s">
        <v>5</v>
      </c>
      <c r="L7" s="116" t="s">
        <v>2</v>
      </c>
      <c r="M7" s="442" t="s">
        <v>5</v>
      </c>
      <c r="N7" s="117" t="s">
        <v>2</v>
      </c>
      <c r="O7" s="118" t="s">
        <v>5</v>
      </c>
      <c r="Q7" s="332" t="s">
        <v>86</v>
      </c>
      <c r="R7" s="333"/>
      <c r="S7" s="110"/>
      <c r="T7" s="110"/>
      <c r="U7" s="110"/>
      <c r="V7" s="110"/>
      <c r="W7" s="110"/>
      <c r="X7" s="110"/>
      <c r="Y7" s="110"/>
      <c r="Z7" s="110"/>
      <c r="AA7" s="110"/>
      <c r="AB7" s="110"/>
      <c r="AC7" s="110"/>
      <c r="AD7" s="110"/>
      <c r="AE7" s="110"/>
      <c r="AF7" s="110"/>
      <c r="AG7" s="110"/>
      <c r="AH7" s="110"/>
      <c r="AI7" s="110"/>
      <c r="AJ7" s="110"/>
      <c r="AK7" s="110"/>
    </row>
    <row r="8" spans="1:37" s="111" customFormat="1" ht="7.5" customHeight="1">
      <c r="A8" s="119"/>
      <c r="B8" s="217"/>
      <c r="C8" s="315"/>
      <c r="D8" s="412"/>
      <c r="E8" s="413"/>
      <c r="F8" s="435"/>
      <c r="G8" s="439"/>
      <c r="H8" s="435"/>
      <c r="I8" s="496"/>
      <c r="J8" s="435"/>
      <c r="K8" s="439"/>
      <c r="L8" s="435"/>
      <c r="M8" s="443"/>
      <c r="N8" s="324"/>
      <c r="O8" s="191"/>
      <c r="Q8" s="332"/>
      <c r="R8" s="332"/>
      <c r="S8" s="109"/>
      <c r="T8" s="109"/>
      <c r="U8" s="109"/>
      <c r="V8" s="109"/>
      <c r="W8" s="109"/>
      <c r="X8" s="109"/>
      <c r="Y8" s="109"/>
      <c r="Z8" s="109"/>
      <c r="AA8" s="109"/>
      <c r="AB8" s="109"/>
      <c r="AC8" s="109"/>
      <c r="AD8" s="109"/>
      <c r="AE8" s="109"/>
      <c r="AF8" s="109"/>
      <c r="AG8" s="109"/>
      <c r="AH8" s="109"/>
      <c r="AI8" s="109"/>
      <c r="AJ8" s="109"/>
      <c r="AK8" s="109"/>
    </row>
    <row r="9" spans="1:37" s="111" customFormat="1" ht="15">
      <c r="A9" s="225" t="s">
        <v>1</v>
      </c>
      <c r="B9" s="273" t="s">
        <v>66</v>
      </c>
      <c r="C9" s="352" t="s">
        <v>6</v>
      </c>
      <c r="D9" s="406">
        <v>204</v>
      </c>
      <c r="E9" s="407">
        <v>42103.456999999995</v>
      </c>
      <c r="F9" s="403">
        <v>63</v>
      </c>
      <c r="G9" s="447">
        <v>11280</v>
      </c>
      <c r="H9" s="403">
        <v>69</v>
      </c>
      <c r="I9" s="497">
        <v>20736</v>
      </c>
      <c r="J9" s="502">
        <v>65</v>
      </c>
      <c r="K9" s="447">
        <v>11815</v>
      </c>
      <c r="L9" s="502">
        <v>83</v>
      </c>
      <c r="M9" s="447">
        <v>16917</v>
      </c>
      <c r="N9" s="325">
        <f t="shared" ref="N9:O11" si="0">SUM(F9,H9,J9,L9)</f>
        <v>280</v>
      </c>
      <c r="O9" s="307">
        <f t="shared" si="0"/>
        <v>60748</v>
      </c>
      <c r="P9" s="127"/>
      <c r="Q9" s="334">
        <f>N9-F9-H9-J9-L9</f>
        <v>0</v>
      </c>
      <c r="R9" s="334">
        <f>O9-G9-I9-K9-M9</f>
        <v>0</v>
      </c>
      <c r="S9" s="128"/>
      <c r="T9" s="129"/>
      <c r="U9" s="128"/>
      <c r="V9" s="129"/>
      <c r="W9" s="128"/>
      <c r="X9" s="129"/>
      <c r="Y9" s="128"/>
      <c r="Z9" s="129"/>
      <c r="AA9" s="129"/>
      <c r="AB9" s="129"/>
      <c r="AC9" s="128"/>
      <c r="AD9" s="129"/>
      <c r="AE9" s="128"/>
      <c r="AF9" s="129"/>
      <c r="AG9" s="128"/>
      <c r="AH9" s="129"/>
      <c r="AI9" s="128"/>
      <c r="AJ9" s="129"/>
      <c r="AK9" s="128"/>
    </row>
    <row r="10" spans="1:37" s="111" customFormat="1" ht="15">
      <c r="A10" s="225"/>
      <c r="B10" s="287" t="s">
        <v>67</v>
      </c>
      <c r="C10" s="352" t="s">
        <v>7</v>
      </c>
      <c r="D10" s="406">
        <v>92</v>
      </c>
      <c r="E10" s="407">
        <v>5797.7359999999999</v>
      </c>
      <c r="F10" s="403">
        <v>17</v>
      </c>
      <c r="G10" s="447">
        <v>834</v>
      </c>
      <c r="H10" s="403">
        <v>21</v>
      </c>
      <c r="I10" s="497">
        <v>1138</v>
      </c>
      <c r="J10" s="502">
        <v>19</v>
      </c>
      <c r="K10" s="447">
        <v>906</v>
      </c>
      <c r="L10" s="502">
        <v>12</v>
      </c>
      <c r="M10" s="447">
        <v>778</v>
      </c>
      <c r="N10" s="325">
        <f t="shared" si="0"/>
        <v>69</v>
      </c>
      <c r="O10" s="307">
        <f t="shared" si="0"/>
        <v>3656</v>
      </c>
      <c r="Q10" s="334">
        <f>N10-F10-H10-J10-L10</f>
        <v>0</v>
      </c>
      <c r="R10" s="334">
        <f>O10-G10-I10-K10-M10</f>
        <v>0</v>
      </c>
      <c r="S10" s="130"/>
      <c r="T10" s="129"/>
      <c r="U10" s="130"/>
      <c r="V10" s="129"/>
      <c r="W10" s="130"/>
      <c r="X10" s="129"/>
      <c r="Y10" s="130"/>
      <c r="Z10" s="129"/>
      <c r="AA10" s="129"/>
      <c r="AB10" s="129"/>
      <c r="AC10" s="130"/>
      <c r="AD10" s="129"/>
      <c r="AE10" s="130"/>
      <c r="AF10" s="129"/>
      <c r="AG10" s="130"/>
      <c r="AH10" s="129"/>
      <c r="AI10" s="130"/>
      <c r="AJ10" s="129"/>
      <c r="AK10" s="130"/>
    </row>
    <row r="11" spans="1:37" s="111" customFormat="1" ht="15">
      <c r="A11" s="225"/>
      <c r="B11" s="219"/>
      <c r="C11" s="352" t="s">
        <v>90</v>
      </c>
      <c r="D11" s="406">
        <v>245</v>
      </c>
      <c r="E11" s="407">
        <v>6017.2000000000007</v>
      </c>
      <c r="F11" s="403">
        <v>7</v>
      </c>
      <c r="G11" s="447">
        <v>197</v>
      </c>
      <c r="H11" s="403">
        <v>90</v>
      </c>
      <c r="I11" s="497">
        <v>1441</v>
      </c>
      <c r="J11" s="502">
        <v>149</v>
      </c>
      <c r="K11" s="447">
        <v>3105</v>
      </c>
      <c r="L11" s="502">
        <v>108</v>
      </c>
      <c r="M11" s="447">
        <v>2589</v>
      </c>
      <c r="N11" s="325">
        <f t="shared" si="0"/>
        <v>354</v>
      </c>
      <c r="O11" s="307">
        <f t="shared" si="0"/>
        <v>7332</v>
      </c>
      <c r="Q11" s="334"/>
      <c r="R11" s="334"/>
      <c r="S11" s="130"/>
      <c r="T11" s="129"/>
      <c r="U11" s="130"/>
      <c r="V11" s="129"/>
      <c r="W11" s="130"/>
      <c r="X11" s="129"/>
      <c r="Y11" s="130"/>
      <c r="Z11" s="129"/>
      <c r="AA11" s="129"/>
      <c r="AB11" s="129"/>
      <c r="AC11" s="130"/>
      <c r="AD11" s="129"/>
      <c r="AE11" s="130"/>
      <c r="AF11" s="129"/>
      <c r="AG11" s="130"/>
      <c r="AH11" s="129"/>
      <c r="AI11" s="130"/>
      <c r="AJ11" s="129"/>
      <c r="AK11" s="130"/>
    </row>
    <row r="12" spans="1:37" s="111" customFormat="1" ht="15">
      <c r="A12" s="226"/>
      <c r="B12" s="220"/>
      <c r="C12" s="131"/>
      <c r="D12" s="406"/>
      <c r="E12" s="407"/>
      <c r="F12" s="445"/>
      <c r="G12" s="448"/>
      <c r="H12" s="445"/>
      <c r="I12" s="498"/>
      <c r="J12" s="445"/>
      <c r="K12" s="448"/>
      <c r="L12" s="445"/>
      <c r="M12" s="448"/>
      <c r="N12" s="326"/>
      <c r="O12" s="309"/>
      <c r="Q12" s="332"/>
      <c r="R12" s="335"/>
      <c r="S12" s="130"/>
      <c r="T12" s="129"/>
      <c r="U12" s="130"/>
      <c r="V12" s="129"/>
      <c r="W12" s="130"/>
      <c r="X12" s="129"/>
      <c r="Y12" s="130"/>
      <c r="Z12" s="129"/>
      <c r="AA12" s="134"/>
      <c r="AB12" s="129"/>
      <c r="AC12" s="130"/>
      <c r="AD12" s="129"/>
      <c r="AE12" s="130"/>
      <c r="AF12" s="129"/>
      <c r="AG12" s="130"/>
      <c r="AH12" s="129"/>
      <c r="AI12" s="130"/>
      <c r="AJ12" s="129"/>
      <c r="AK12" s="130"/>
    </row>
    <row r="13" spans="1:37" s="111" customFormat="1" ht="15">
      <c r="A13" s="225" t="s">
        <v>8</v>
      </c>
      <c r="B13" s="273" t="s">
        <v>68</v>
      </c>
      <c r="C13" s="352" t="s">
        <v>6</v>
      </c>
      <c r="D13" s="406">
        <v>0</v>
      </c>
      <c r="E13" s="407">
        <v>0</v>
      </c>
      <c r="F13" s="437">
        <v>0</v>
      </c>
      <c r="G13" s="447">
        <v>0</v>
      </c>
      <c r="H13" s="437">
        <v>0</v>
      </c>
      <c r="I13" s="497">
        <v>0</v>
      </c>
      <c r="J13" s="437">
        <v>0</v>
      </c>
      <c r="K13" s="447">
        <v>0</v>
      </c>
      <c r="L13" s="437">
        <v>0</v>
      </c>
      <c r="M13" s="447">
        <v>0</v>
      </c>
      <c r="N13" s="325">
        <f t="shared" ref="N13:O15" si="1">SUM(F13,H13,J13,L13)</f>
        <v>0</v>
      </c>
      <c r="O13" s="307">
        <f t="shared" si="1"/>
        <v>0</v>
      </c>
      <c r="Q13" s="334">
        <f>N13-F13-H13-J13-L13</f>
        <v>0</v>
      </c>
      <c r="R13" s="334">
        <f>O13-G13-I13-K13-M13</f>
        <v>0</v>
      </c>
      <c r="S13" s="130"/>
      <c r="T13" s="129"/>
      <c r="U13" s="130"/>
      <c r="V13" s="129"/>
      <c r="W13" s="130"/>
      <c r="X13" s="129"/>
      <c r="Y13" s="130"/>
      <c r="Z13" s="129"/>
      <c r="AA13" s="129"/>
      <c r="AB13" s="129"/>
      <c r="AC13" s="130"/>
      <c r="AD13" s="129"/>
      <c r="AE13" s="130"/>
      <c r="AF13" s="129"/>
      <c r="AG13" s="130"/>
      <c r="AH13" s="129"/>
      <c r="AI13" s="130"/>
      <c r="AJ13" s="129"/>
      <c r="AK13" s="130"/>
    </row>
    <row r="14" spans="1:37" s="111" customFormat="1" ht="15">
      <c r="A14" s="225" t="s">
        <v>9</v>
      </c>
      <c r="B14" s="287" t="s">
        <v>69</v>
      </c>
      <c r="C14" s="352" t="s">
        <v>7</v>
      </c>
      <c r="D14" s="406">
        <v>0</v>
      </c>
      <c r="E14" s="407">
        <v>0</v>
      </c>
      <c r="F14" s="437">
        <v>0</v>
      </c>
      <c r="G14" s="447">
        <v>0</v>
      </c>
      <c r="H14" s="437">
        <v>0</v>
      </c>
      <c r="I14" s="497">
        <v>0</v>
      </c>
      <c r="J14" s="437">
        <v>0</v>
      </c>
      <c r="K14" s="447">
        <v>0</v>
      </c>
      <c r="L14" s="437">
        <v>0</v>
      </c>
      <c r="M14" s="447">
        <v>0</v>
      </c>
      <c r="N14" s="325">
        <f t="shared" si="1"/>
        <v>0</v>
      </c>
      <c r="O14" s="307">
        <f t="shared" si="1"/>
        <v>0</v>
      </c>
      <c r="Q14" s="334">
        <f>N14-F14-H14-J14-L14</f>
        <v>0</v>
      </c>
      <c r="R14" s="334">
        <f>O14-G14-I14-K14-M14</f>
        <v>0</v>
      </c>
      <c r="S14" s="130"/>
      <c r="T14" s="129"/>
      <c r="U14" s="130"/>
      <c r="V14" s="129"/>
      <c r="W14" s="130"/>
      <c r="X14" s="129"/>
      <c r="Y14" s="130"/>
      <c r="Z14" s="129"/>
      <c r="AA14" s="129"/>
      <c r="AB14" s="129"/>
      <c r="AC14" s="130"/>
      <c r="AD14" s="129"/>
      <c r="AE14" s="130"/>
      <c r="AF14" s="129"/>
      <c r="AG14" s="130"/>
      <c r="AH14" s="129"/>
      <c r="AI14" s="130"/>
      <c r="AJ14" s="129"/>
      <c r="AK14" s="130"/>
    </row>
    <row r="15" spans="1:37" s="111" customFormat="1" ht="15">
      <c r="A15" s="225"/>
      <c r="B15" s="219"/>
      <c r="C15" s="352" t="s">
        <v>90</v>
      </c>
      <c r="D15" s="406">
        <v>0</v>
      </c>
      <c r="E15" s="407">
        <v>0</v>
      </c>
      <c r="F15" s="437">
        <v>0</v>
      </c>
      <c r="G15" s="447">
        <v>0</v>
      </c>
      <c r="H15" s="437">
        <v>0</v>
      </c>
      <c r="I15" s="497">
        <v>0</v>
      </c>
      <c r="J15" s="437">
        <v>0</v>
      </c>
      <c r="K15" s="447">
        <v>0</v>
      </c>
      <c r="L15" s="437">
        <v>0</v>
      </c>
      <c r="M15" s="447">
        <v>0</v>
      </c>
      <c r="N15" s="325">
        <f t="shared" si="1"/>
        <v>0</v>
      </c>
      <c r="O15" s="307">
        <f t="shared" si="1"/>
        <v>0</v>
      </c>
      <c r="Q15" s="334"/>
      <c r="R15" s="334"/>
      <c r="S15" s="130"/>
      <c r="T15" s="129"/>
      <c r="U15" s="130"/>
      <c r="V15" s="129"/>
      <c r="W15" s="130"/>
      <c r="X15" s="129"/>
      <c r="Y15" s="130"/>
      <c r="Z15" s="129"/>
      <c r="AA15" s="129"/>
      <c r="AB15" s="129"/>
      <c r="AC15" s="130"/>
      <c r="AD15" s="129"/>
      <c r="AE15" s="130"/>
      <c r="AF15" s="129"/>
      <c r="AG15" s="130"/>
      <c r="AH15" s="129"/>
      <c r="AI15" s="130"/>
      <c r="AJ15" s="129"/>
      <c r="AK15" s="130"/>
    </row>
    <row r="16" spans="1:37" s="111" customFormat="1" ht="15">
      <c r="A16" s="226"/>
      <c r="B16" s="220"/>
      <c r="C16" s="131"/>
      <c r="D16" s="406"/>
      <c r="E16" s="407"/>
      <c r="F16" s="445"/>
      <c r="G16" s="448"/>
      <c r="H16" s="445"/>
      <c r="I16" s="498"/>
      <c r="J16" s="445"/>
      <c r="K16" s="448"/>
      <c r="L16" s="445"/>
      <c r="M16" s="448"/>
      <c r="N16" s="326"/>
      <c r="O16" s="309"/>
      <c r="Q16" s="332"/>
      <c r="R16" s="335"/>
      <c r="S16" s="130"/>
      <c r="T16" s="129"/>
      <c r="U16" s="130"/>
      <c r="V16" s="129"/>
      <c r="W16" s="130"/>
      <c r="X16" s="129"/>
      <c r="Y16" s="130"/>
      <c r="Z16" s="129"/>
      <c r="AA16" s="134"/>
      <c r="AB16" s="129"/>
      <c r="AC16" s="130"/>
      <c r="AD16" s="129"/>
      <c r="AE16" s="130"/>
      <c r="AF16" s="129"/>
      <c r="AG16" s="130"/>
      <c r="AH16" s="129"/>
      <c r="AI16" s="130"/>
      <c r="AJ16" s="129"/>
      <c r="AK16" s="130"/>
    </row>
    <row r="17" spans="1:37" s="111" customFormat="1" ht="15">
      <c r="A17" s="225" t="s">
        <v>10</v>
      </c>
      <c r="B17" s="273" t="s">
        <v>70</v>
      </c>
      <c r="C17" s="352" t="s">
        <v>6</v>
      </c>
      <c r="D17" s="406">
        <v>0</v>
      </c>
      <c r="E17" s="407">
        <v>0</v>
      </c>
      <c r="F17" s="437">
        <v>0</v>
      </c>
      <c r="G17" s="447">
        <v>0</v>
      </c>
      <c r="H17" s="437">
        <v>0</v>
      </c>
      <c r="I17" s="497">
        <v>0</v>
      </c>
      <c r="J17" s="437">
        <v>0</v>
      </c>
      <c r="K17" s="447">
        <v>0</v>
      </c>
      <c r="L17" s="437">
        <v>0</v>
      </c>
      <c r="M17" s="447">
        <v>0</v>
      </c>
      <c r="N17" s="325">
        <f t="shared" ref="N17:O23" si="2">SUM(F17,H17,J17,L17)</f>
        <v>0</v>
      </c>
      <c r="O17" s="307">
        <f t="shared" si="2"/>
        <v>0</v>
      </c>
      <c r="Q17" s="334">
        <f>N17-F17-H17-J17-L17</f>
        <v>0</v>
      </c>
      <c r="R17" s="334">
        <f>O17-G17-I17-K17-M17</f>
        <v>0</v>
      </c>
      <c r="S17" s="130"/>
      <c r="T17" s="129"/>
      <c r="U17" s="130"/>
      <c r="V17" s="129"/>
      <c r="W17" s="130"/>
      <c r="X17" s="129"/>
      <c r="Y17" s="130"/>
      <c r="Z17" s="129"/>
      <c r="AA17" s="129"/>
      <c r="AB17" s="129"/>
      <c r="AC17" s="130"/>
      <c r="AD17" s="129"/>
      <c r="AE17" s="130"/>
      <c r="AF17" s="129"/>
      <c r="AG17" s="130"/>
      <c r="AH17" s="129"/>
      <c r="AI17" s="130"/>
      <c r="AJ17" s="129"/>
      <c r="AK17" s="130"/>
    </row>
    <row r="18" spans="1:37" s="111" customFormat="1" ht="15">
      <c r="A18" s="225"/>
      <c r="B18" s="287" t="s">
        <v>71</v>
      </c>
      <c r="C18" s="352" t="s">
        <v>7</v>
      </c>
      <c r="D18" s="406">
        <v>0</v>
      </c>
      <c r="E18" s="407">
        <v>0</v>
      </c>
      <c r="F18" s="437">
        <v>0</v>
      </c>
      <c r="G18" s="447">
        <v>0</v>
      </c>
      <c r="H18" s="437">
        <v>0</v>
      </c>
      <c r="I18" s="497">
        <v>0</v>
      </c>
      <c r="J18" s="437">
        <v>0</v>
      </c>
      <c r="K18" s="447">
        <v>0</v>
      </c>
      <c r="L18" s="437">
        <v>0</v>
      </c>
      <c r="M18" s="447">
        <v>0</v>
      </c>
      <c r="N18" s="325">
        <f t="shared" si="2"/>
        <v>0</v>
      </c>
      <c r="O18" s="307">
        <f t="shared" si="2"/>
        <v>0</v>
      </c>
      <c r="Q18" s="334">
        <f>N18-F18-H18-J18-L18</f>
        <v>0</v>
      </c>
      <c r="R18" s="334">
        <f>O18-G18-I18-K18-M18</f>
        <v>0</v>
      </c>
      <c r="S18" s="130"/>
      <c r="T18" s="129"/>
      <c r="U18" s="130"/>
      <c r="V18" s="129"/>
      <c r="W18" s="130"/>
      <c r="X18" s="129"/>
      <c r="Y18" s="130"/>
      <c r="Z18" s="129"/>
      <c r="AA18" s="129"/>
      <c r="AB18" s="129"/>
      <c r="AC18" s="130"/>
      <c r="AD18" s="129"/>
      <c r="AE18" s="130"/>
      <c r="AF18" s="129"/>
      <c r="AG18" s="130"/>
      <c r="AH18" s="129"/>
      <c r="AI18" s="130"/>
      <c r="AJ18" s="129"/>
      <c r="AK18" s="130"/>
    </row>
    <row r="19" spans="1:37" s="111" customFormat="1" ht="15">
      <c r="A19" s="225"/>
      <c r="B19" s="219"/>
      <c r="C19" s="352" t="s">
        <v>90</v>
      </c>
      <c r="D19" s="406">
        <v>0</v>
      </c>
      <c r="E19" s="407">
        <v>0</v>
      </c>
      <c r="F19" s="437">
        <v>0</v>
      </c>
      <c r="G19" s="447">
        <v>0</v>
      </c>
      <c r="H19" s="437">
        <v>0</v>
      </c>
      <c r="I19" s="497">
        <v>0</v>
      </c>
      <c r="J19" s="437">
        <v>0</v>
      </c>
      <c r="K19" s="447">
        <v>0</v>
      </c>
      <c r="L19" s="437">
        <v>0</v>
      </c>
      <c r="M19" s="447">
        <v>0</v>
      </c>
      <c r="N19" s="325">
        <f t="shared" si="2"/>
        <v>0</v>
      </c>
      <c r="O19" s="307">
        <f t="shared" si="2"/>
        <v>0</v>
      </c>
      <c r="Q19" s="334"/>
      <c r="R19" s="334"/>
      <c r="S19" s="130"/>
      <c r="T19" s="129"/>
      <c r="U19" s="130"/>
      <c r="V19" s="129"/>
      <c r="W19" s="130"/>
      <c r="X19" s="129"/>
      <c r="Y19" s="130"/>
      <c r="Z19" s="129"/>
      <c r="AA19" s="129"/>
      <c r="AB19" s="129"/>
      <c r="AC19" s="130"/>
      <c r="AD19" s="129"/>
      <c r="AE19" s="130"/>
      <c r="AF19" s="129"/>
      <c r="AG19" s="130"/>
      <c r="AH19" s="129"/>
      <c r="AI19" s="130"/>
      <c r="AJ19" s="129"/>
      <c r="AK19" s="130"/>
    </row>
    <row r="20" spans="1:37" s="111" customFormat="1" ht="15">
      <c r="A20" s="226"/>
      <c r="B20" s="220"/>
      <c r="C20" s="131"/>
      <c r="D20" s="406">
        <v>0</v>
      </c>
      <c r="E20" s="407"/>
      <c r="F20" s="445"/>
      <c r="G20" s="448"/>
      <c r="H20" s="445"/>
      <c r="I20" s="498"/>
      <c r="J20" s="445"/>
      <c r="K20" s="448"/>
      <c r="L20" s="445"/>
      <c r="M20" s="448"/>
      <c r="N20" s="326">
        <f t="shared" si="2"/>
        <v>0</v>
      </c>
      <c r="O20" s="309"/>
      <c r="Q20" s="332"/>
      <c r="R20" s="335"/>
      <c r="S20" s="130"/>
      <c r="T20" s="129"/>
      <c r="U20" s="130"/>
      <c r="V20" s="129"/>
      <c r="W20" s="130"/>
      <c r="X20" s="129"/>
      <c r="Y20" s="130"/>
      <c r="Z20" s="129"/>
      <c r="AA20" s="134"/>
      <c r="AB20" s="129"/>
      <c r="AC20" s="130"/>
      <c r="AD20" s="129"/>
      <c r="AE20" s="130"/>
      <c r="AF20" s="129"/>
      <c r="AG20" s="130"/>
      <c r="AH20" s="129"/>
      <c r="AI20" s="130"/>
      <c r="AJ20" s="129"/>
      <c r="AK20" s="130"/>
    </row>
    <row r="21" spans="1:37" s="111" customFormat="1" ht="15">
      <c r="A21" s="225" t="s">
        <v>11</v>
      </c>
      <c r="B21" s="273" t="s">
        <v>72</v>
      </c>
      <c r="C21" s="352" t="s">
        <v>6</v>
      </c>
      <c r="D21" s="406">
        <v>0</v>
      </c>
      <c r="E21" s="407">
        <v>0</v>
      </c>
      <c r="F21" s="437">
        <v>0</v>
      </c>
      <c r="G21" s="447">
        <v>0</v>
      </c>
      <c r="H21" s="437">
        <v>0</v>
      </c>
      <c r="I21" s="497">
        <v>0</v>
      </c>
      <c r="J21" s="437">
        <v>0</v>
      </c>
      <c r="K21" s="447">
        <v>0</v>
      </c>
      <c r="L21" s="437">
        <v>0</v>
      </c>
      <c r="M21" s="447">
        <v>0</v>
      </c>
      <c r="N21" s="325">
        <f t="shared" si="2"/>
        <v>0</v>
      </c>
      <c r="O21" s="307">
        <f t="shared" si="2"/>
        <v>0</v>
      </c>
      <c r="Q21" s="334">
        <f>N21-F21-H21-J21-L21</f>
        <v>0</v>
      </c>
      <c r="R21" s="334">
        <f>O21-G21-I21-K21-M21</f>
        <v>0</v>
      </c>
      <c r="S21" s="130"/>
      <c r="T21" s="129"/>
      <c r="U21" s="130"/>
      <c r="V21" s="129"/>
      <c r="W21" s="130"/>
      <c r="X21" s="129"/>
      <c r="Y21" s="130"/>
      <c r="Z21" s="129"/>
      <c r="AA21" s="129"/>
      <c r="AB21" s="129"/>
      <c r="AC21" s="130"/>
      <c r="AD21" s="129"/>
      <c r="AE21" s="130"/>
      <c r="AF21" s="129"/>
      <c r="AG21" s="130"/>
      <c r="AH21" s="129"/>
      <c r="AI21" s="130"/>
      <c r="AJ21" s="129"/>
      <c r="AK21" s="130"/>
    </row>
    <row r="22" spans="1:37" s="111" customFormat="1" ht="15">
      <c r="A22" s="225"/>
      <c r="B22" s="287" t="s">
        <v>73</v>
      </c>
      <c r="C22" s="352" t="s">
        <v>7</v>
      </c>
      <c r="D22" s="406">
        <v>0</v>
      </c>
      <c r="E22" s="407">
        <v>0</v>
      </c>
      <c r="F22" s="437">
        <v>0</v>
      </c>
      <c r="G22" s="447">
        <v>0</v>
      </c>
      <c r="H22" s="437">
        <v>0</v>
      </c>
      <c r="I22" s="497">
        <v>0</v>
      </c>
      <c r="J22" s="437">
        <v>0</v>
      </c>
      <c r="K22" s="447">
        <v>0</v>
      </c>
      <c r="L22" s="437">
        <v>0</v>
      </c>
      <c r="M22" s="447">
        <v>0</v>
      </c>
      <c r="N22" s="325">
        <f t="shared" si="2"/>
        <v>0</v>
      </c>
      <c r="O22" s="307">
        <f t="shared" si="2"/>
        <v>0</v>
      </c>
      <c r="Q22" s="334">
        <f>N22-F22-H22-J22-L22</f>
        <v>0</v>
      </c>
      <c r="R22" s="334">
        <f>O22-G22-I22-K22-M22</f>
        <v>0</v>
      </c>
      <c r="S22" s="130"/>
      <c r="T22" s="129"/>
      <c r="U22" s="130"/>
      <c r="V22" s="129"/>
      <c r="W22" s="130"/>
      <c r="X22" s="129"/>
      <c r="Y22" s="130"/>
      <c r="Z22" s="129"/>
      <c r="AA22" s="129"/>
      <c r="AB22" s="129"/>
      <c r="AC22" s="130"/>
      <c r="AD22" s="129"/>
      <c r="AE22" s="130"/>
      <c r="AF22" s="129"/>
      <c r="AG22" s="130"/>
      <c r="AH22" s="129"/>
      <c r="AI22" s="130"/>
      <c r="AJ22" s="129"/>
      <c r="AK22" s="130"/>
    </row>
    <row r="23" spans="1:37" s="111" customFormat="1" ht="15">
      <c r="A23" s="225"/>
      <c r="B23" s="219"/>
      <c r="C23" s="352" t="s">
        <v>90</v>
      </c>
      <c r="D23" s="406">
        <v>0</v>
      </c>
      <c r="E23" s="407">
        <v>0</v>
      </c>
      <c r="F23" s="437">
        <v>0</v>
      </c>
      <c r="G23" s="447">
        <v>0</v>
      </c>
      <c r="H23" s="437">
        <v>0</v>
      </c>
      <c r="I23" s="497">
        <v>0</v>
      </c>
      <c r="J23" s="437">
        <v>0</v>
      </c>
      <c r="K23" s="447">
        <v>0</v>
      </c>
      <c r="L23" s="437">
        <v>0</v>
      </c>
      <c r="M23" s="447">
        <v>0</v>
      </c>
      <c r="N23" s="325">
        <f t="shared" si="2"/>
        <v>0</v>
      </c>
      <c r="O23" s="307">
        <f t="shared" si="2"/>
        <v>0</v>
      </c>
      <c r="Q23" s="334"/>
      <c r="R23" s="334"/>
      <c r="S23" s="130"/>
      <c r="T23" s="129"/>
      <c r="U23" s="130"/>
      <c r="V23" s="129"/>
      <c r="W23" s="130"/>
      <c r="X23" s="129"/>
      <c r="Y23" s="130"/>
      <c r="Z23" s="129"/>
      <c r="AA23" s="129"/>
      <c r="AB23" s="129"/>
      <c r="AC23" s="130"/>
      <c r="AD23" s="129"/>
      <c r="AE23" s="130"/>
      <c r="AF23" s="129"/>
      <c r="AG23" s="130"/>
      <c r="AH23" s="129"/>
      <c r="AI23" s="130"/>
      <c r="AJ23" s="129"/>
      <c r="AK23" s="130"/>
    </row>
    <row r="24" spans="1:37" s="111" customFormat="1" ht="15">
      <c r="A24" s="226"/>
      <c r="B24" s="220"/>
      <c r="C24" s="131"/>
      <c r="D24" s="406"/>
      <c r="E24" s="407"/>
      <c r="F24" s="445"/>
      <c r="G24" s="448"/>
      <c r="H24" s="445"/>
      <c r="I24" s="498"/>
      <c r="J24" s="445"/>
      <c r="K24" s="448"/>
      <c r="L24" s="445"/>
      <c r="M24" s="448"/>
      <c r="N24" s="326"/>
      <c r="O24" s="309"/>
      <c r="Q24" s="332"/>
      <c r="R24" s="335"/>
      <c r="S24" s="130"/>
      <c r="T24" s="129"/>
      <c r="U24" s="130"/>
      <c r="V24" s="129"/>
      <c r="W24" s="130"/>
      <c r="X24" s="129"/>
      <c r="Y24" s="130"/>
      <c r="Z24" s="129"/>
      <c r="AA24" s="134"/>
      <c r="AB24" s="129"/>
      <c r="AC24" s="130"/>
      <c r="AD24" s="129"/>
      <c r="AE24" s="130"/>
      <c r="AF24" s="129"/>
      <c r="AG24" s="130"/>
      <c r="AH24" s="129"/>
      <c r="AI24" s="130"/>
      <c r="AJ24" s="129"/>
      <c r="AK24" s="130"/>
    </row>
    <row r="25" spans="1:37" s="111" customFormat="1" ht="15">
      <c r="A25" s="225" t="s">
        <v>12</v>
      </c>
      <c r="B25" s="273" t="s">
        <v>74</v>
      </c>
      <c r="C25" s="352" t="s">
        <v>6</v>
      </c>
      <c r="D25" s="406">
        <v>42</v>
      </c>
      <c r="E25" s="407">
        <v>79425.180000000008</v>
      </c>
      <c r="F25" s="403">
        <v>5</v>
      </c>
      <c r="G25" s="447">
        <v>4812</v>
      </c>
      <c r="H25" s="403">
        <v>4</v>
      </c>
      <c r="I25" s="497">
        <v>6600</v>
      </c>
      <c r="J25" s="502">
        <v>11</v>
      </c>
      <c r="K25" s="447">
        <v>10501</v>
      </c>
      <c r="L25" s="502">
        <v>10</v>
      </c>
      <c r="M25" s="447">
        <v>122004</v>
      </c>
      <c r="N25" s="325">
        <f t="shared" ref="N25:O27" si="3">SUM(F25,H25,J25,L25)</f>
        <v>30</v>
      </c>
      <c r="O25" s="307">
        <f t="shared" si="3"/>
        <v>143917</v>
      </c>
      <c r="Q25" s="334">
        <f>N25-F25-H25-J25-L25</f>
        <v>0</v>
      </c>
      <c r="R25" s="334">
        <f>O25-G25-I25-K25-M25</f>
        <v>0</v>
      </c>
      <c r="S25" s="130"/>
      <c r="T25" s="129"/>
      <c r="U25" s="130"/>
      <c r="V25" s="129"/>
      <c r="W25" s="130"/>
      <c r="X25" s="129"/>
      <c r="Y25" s="130"/>
      <c r="Z25" s="129"/>
      <c r="AA25" s="129"/>
      <c r="AB25" s="129"/>
      <c r="AC25" s="130"/>
      <c r="AD25" s="129"/>
      <c r="AE25" s="130"/>
      <c r="AF25" s="129"/>
      <c r="AG25" s="130"/>
      <c r="AH25" s="129"/>
      <c r="AI25" s="130"/>
      <c r="AJ25" s="129"/>
      <c r="AK25" s="130"/>
    </row>
    <row r="26" spans="1:37" s="111" customFormat="1" ht="15">
      <c r="A26" s="225"/>
      <c r="B26" s="287" t="s">
        <v>75</v>
      </c>
      <c r="C26" s="352" t="s">
        <v>7</v>
      </c>
      <c r="D26" s="406">
        <v>27</v>
      </c>
      <c r="E26" s="407">
        <v>18461.790999999997</v>
      </c>
      <c r="F26" s="403">
        <v>7</v>
      </c>
      <c r="G26" s="447">
        <v>1775</v>
      </c>
      <c r="H26" s="403">
        <v>9</v>
      </c>
      <c r="I26" s="497">
        <v>4555</v>
      </c>
      <c r="J26" s="502">
        <v>3</v>
      </c>
      <c r="K26" s="447">
        <v>294</v>
      </c>
      <c r="L26" s="502">
        <v>9</v>
      </c>
      <c r="M26" s="447">
        <v>294</v>
      </c>
      <c r="N26" s="325">
        <f t="shared" si="3"/>
        <v>28</v>
      </c>
      <c r="O26" s="307">
        <f t="shared" si="3"/>
        <v>6918</v>
      </c>
      <c r="Q26" s="334">
        <f>N26-F26-H26-J26-L26</f>
        <v>0</v>
      </c>
      <c r="R26" s="334">
        <f>O26-G26-I26-K26-M26</f>
        <v>0</v>
      </c>
      <c r="S26" s="130"/>
      <c r="T26" s="129"/>
      <c r="U26" s="130"/>
      <c r="V26" s="129"/>
      <c r="W26" s="130"/>
      <c r="X26" s="129"/>
      <c r="Y26" s="130"/>
      <c r="Z26" s="129"/>
      <c r="AA26" s="129"/>
      <c r="AB26" s="129"/>
      <c r="AC26" s="130"/>
      <c r="AD26" s="129"/>
      <c r="AE26" s="130"/>
      <c r="AF26" s="129"/>
      <c r="AG26" s="130"/>
      <c r="AH26" s="129"/>
      <c r="AI26" s="130"/>
      <c r="AJ26" s="129"/>
      <c r="AK26" s="130"/>
    </row>
    <row r="27" spans="1:37" s="111" customFormat="1" ht="15">
      <c r="A27" s="225"/>
      <c r="B27" s="219"/>
      <c r="C27" s="352" t="s">
        <v>90</v>
      </c>
      <c r="D27" s="406">
        <v>170</v>
      </c>
      <c r="E27" s="407">
        <v>22226.254999999997</v>
      </c>
      <c r="F27" s="403">
        <v>23</v>
      </c>
      <c r="G27" s="447">
        <v>7254</v>
      </c>
      <c r="H27" s="403">
        <v>27</v>
      </c>
      <c r="I27" s="497">
        <v>9361</v>
      </c>
      <c r="J27" s="502">
        <v>31</v>
      </c>
      <c r="K27" s="447">
        <v>4881</v>
      </c>
      <c r="L27" s="502">
        <v>41</v>
      </c>
      <c r="M27" s="447">
        <v>4802</v>
      </c>
      <c r="N27" s="325">
        <f t="shared" si="3"/>
        <v>122</v>
      </c>
      <c r="O27" s="307">
        <f t="shared" si="3"/>
        <v>26298</v>
      </c>
      <c r="Q27" s="334"/>
      <c r="R27" s="334"/>
      <c r="S27" s="130"/>
      <c r="T27" s="129"/>
      <c r="U27" s="130"/>
      <c r="V27" s="129"/>
      <c r="W27" s="130"/>
      <c r="X27" s="129"/>
      <c r="Y27" s="130"/>
      <c r="Z27" s="129"/>
      <c r="AA27" s="129"/>
      <c r="AB27" s="129"/>
      <c r="AC27" s="130"/>
      <c r="AD27" s="129"/>
      <c r="AE27" s="130"/>
      <c r="AF27" s="129"/>
      <c r="AG27" s="130"/>
      <c r="AH27" s="129"/>
      <c r="AI27" s="130"/>
      <c r="AJ27" s="129"/>
      <c r="AK27" s="130"/>
    </row>
    <row r="28" spans="1:37" s="111" customFormat="1" ht="15">
      <c r="A28" s="226"/>
      <c r="B28" s="220"/>
      <c r="C28" s="131"/>
      <c r="D28" s="406"/>
      <c r="E28" s="407"/>
      <c r="F28" s="445"/>
      <c r="G28" s="448"/>
      <c r="H28" s="445"/>
      <c r="I28" s="498"/>
      <c r="J28" s="445"/>
      <c r="K28" s="448"/>
      <c r="L28" s="445"/>
      <c r="M28" s="448"/>
      <c r="N28" s="326"/>
      <c r="O28" s="309"/>
      <c r="Q28" s="332"/>
      <c r="R28" s="335"/>
      <c r="S28" s="130"/>
      <c r="T28" s="129"/>
      <c r="U28" s="130"/>
      <c r="V28" s="129"/>
      <c r="W28" s="130"/>
      <c r="X28" s="129"/>
      <c r="Y28" s="130"/>
      <c r="Z28" s="129"/>
      <c r="AA28" s="134"/>
      <c r="AB28" s="129"/>
      <c r="AC28" s="130"/>
      <c r="AD28" s="129"/>
      <c r="AE28" s="130"/>
      <c r="AF28" s="129"/>
      <c r="AG28" s="130"/>
      <c r="AH28" s="129"/>
      <c r="AI28" s="130"/>
      <c r="AJ28" s="129"/>
      <c r="AK28" s="130"/>
    </row>
    <row r="29" spans="1:37" s="111" customFormat="1" ht="15">
      <c r="A29" s="225" t="s">
        <v>13</v>
      </c>
      <c r="B29" s="273" t="s">
        <v>76</v>
      </c>
      <c r="C29" s="352" t="s">
        <v>6</v>
      </c>
      <c r="D29" s="406">
        <v>1</v>
      </c>
      <c r="E29" s="407">
        <v>2</v>
      </c>
      <c r="F29" s="437">
        <v>1</v>
      </c>
      <c r="G29" s="447">
        <v>3650</v>
      </c>
      <c r="H29" s="437">
        <v>1</v>
      </c>
      <c r="I29" s="497">
        <v>50.8</v>
      </c>
      <c r="J29" s="437">
        <v>0</v>
      </c>
      <c r="K29" s="447">
        <v>0</v>
      </c>
      <c r="L29" s="437">
        <v>0</v>
      </c>
      <c r="M29" s="447">
        <v>0</v>
      </c>
      <c r="N29" s="325">
        <f t="shared" ref="N29:O31" si="4">SUM(F29,H29,J29,L29)</f>
        <v>2</v>
      </c>
      <c r="O29" s="307">
        <f t="shared" si="4"/>
        <v>3700.8</v>
      </c>
      <c r="Q29" s="334">
        <f>N29-F29-H29-J29-L29</f>
        <v>0</v>
      </c>
      <c r="R29" s="334">
        <f>O29-G29-I29-K29-M29</f>
        <v>1.8474111129762605E-13</v>
      </c>
      <c r="S29" s="130"/>
      <c r="T29" s="129"/>
      <c r="U29" s="130"/>
      <c r="V29" s="129"/>
      <c r="W29" s="130"/>
      <c r="X29" s="129"/>
      <c r="Y29" s="130"/>
      <c r="Z29" s="129"/>
      <c r="AA29" s="129"/>
      <c r="AB29" s="129"/>
      <c r="AC29" s="130"/>
      <c r="AD29" s="129"/>
      <c r="AE29" s="130"/>
      <c r="AF29" s="129"/>
      <c r="AG29" s="130"/>
      <c r="AH29" s="129"/>
      <c r="AI29" s="130"/>
      <c r="AJ29" s="129"/>
      <c r="AK29" s="130"/>
    </row>
    <row r="30" spans="1:37" s="111" customFormat="1" ht="15">
      <c r="A30" s="225"/>
      <c r="B30" s="287" t="s">
        <v>77</v>
      </c>
      <c r="C30" s="352" t="s">
        <v>7</v>
      </c>
      <c r="D30" s="406">
        <v>0</v>
      </c>
      <c r="E30" s="407">
        <v>0</v>
      </c>
      <c r="F30" s="437">
        <v>0</v>
      </c>
      <c r="G30" s="447">
        <v>0</v>
      </c>
      <c r="H30" s="437">
        <v>0</v>
      </c>
      <c r="I30" s="497">
        <v>0</v>
      </c>
      <c r="J30" s="437">
        <v>0</v>
      </c>
      <c r="K30" s="447">
        <v>0</v>
      </c>
      <c r="L30" s="437">
        <v>0</v>
      </c>
      <c r="M30" s="447">
        <v>0</v>
      </c>
      <c r="N30" s="325">
        <f t="shared" si="4"/>
        <v>0</v>
      </c>
      <c r="O30" s="307">
        <f t="shared" si="4"/>
        <v>0</v>
      </c>
      <c r="Q30" s="334">
        <f>N30-F30-H30-J30-L30</f>
        <v>0</v>
      </c>
      <c r="R30" s="334">
        <f>O30-G30-I30-K30-M30</f>
        <v>0</v>
      </c>
      <c r="S30" s="130"/>
      <c r="T30" s="129"/>
      <c r="U30" s="130"/>
      <c r="V30" s="129"/>
      <c r="W30" s="130"/>
      <c r="X30" s="129"/>
      <c r="Y30" s="130"/>
      <c r="Z30" s="129"/>
      <c r="AA30" s="129"/>
      <c r="AB30" s="129"/>
      <c r="AC30" s="130"/>
      <c r="AD30" s="129"/>
      <c r="AE30" s="130"/>
      <c r="AF30" s="129"/>
      <c r="AG30" s="130"/>
      <c r="AH30" s="129"/>
      <c r="AI30" s="130"/>
      <c r="AJ30" s="129"/>
      <c r="AK30" s="130"/>
    </row>
    <row r="31" spans="1:37" s="111" customFormat="1" ht="15">
      <c r="A31" s="225"/>
      <c r="B31" s="219"/>
      <c r="C31" s="352" t="s">
        <v>90</v>
      </c>
      <c r="D31" s="406">
        <v>0</v>
      </c>
      <c r="E31" s="407">
        <v>0</v>
      </c>
      <c r="F31" s="437">
        <v>0</v>
      </c>
      <c r="G31" s="447">
        <v>0</v>
      </c>
      <c r="H31" s="437">
        <v>0</v>
      </c>
      <c r="I31" s="497">
        <v>0</v>
      </c>
      <c r="J31" s="437">
        <v>0</v>
      </c>
      <c r="K31" s="447">
        <v>0</v>
      </c>
      <c r="L31" s="437">
        <v>0</v>
      </c>
      <c r="M31" s="447">
        <v>0</v>
      </c>
      <c r="N31" s="325">
        <f t="shared" si="4"/>
        <v>0</v>
      </c>
      <c r="O31" s="307">
        <f t="shared" si="4"/>
        <v>0</v>
      </c>
      <c r="Q31" s="334"/>
      <c r="R31" s="334"/>
      <c r="S31" s="130"/>
      <c r="T31" s="129"/>
      <c r="U31" s="130"/>
      <c r="V31" s="129"/>
      <c r="W31" s="130"/>
      <c r="X31" s="129"/>
      <c r="Y31" s="130"/>
      <c r="Z31" s="129"/>
      <c r="AA31" s="129"/>
      <c r="AB31" s="129"/>
      <c r="AC31" s="130"/>
      <c r="AD31" s="129"/>
      <c r="AE31" s="130"/>
      <c r="AF31" s="129"/>
      <c r="AG31" s="130"/>
      <c r="AH31" s="129"/>
      <c r="AI31" s="130"/>
      <c r="AJ31" s="129"/>
      <c r="AK31" s="130"/>
    </row>
    <row r="32" spans="1:37" s="111" customFormat="1" ht="15">
      <c r="A32" s="226"/>
      <c r="B32" s="220"/>
      <c r="C32" s="131"/>
      <c r="D32" s="406"/>
      <c r="E32" s="407"/>
      <c r="F32" s="445"/>
      <c r="G32" s="448"/>
      <c r="H32" s="445"/>
      <c r="I32" s="498"/>
      <c r="J32" s="445"/>
      <c r="K32" s="448"/>
      <c r="L32" s="445"/>
      <c r="M32" s="448"/>
      <c r="N32" s="326"/>
      <c r="O32" s="309"/>
      <c r="Q32" s="332"/>
      <c r="R32" s="335"/>
      <c r="S32" s="130"/>
      <c r="T32" s="129"/>
      <c r="U32" s="130"/>
      <c r="V32" s="129"/>
      <c r="W32" s="130"/>
      <c r="X32" s="129"/>
      <c r="Y32" s="130"/>
      <c r="Z32" s="129"/>
      <c r="AA32" s="134"/>
      <c r="AB32" s="129"/>
      <c r="AC32" s="130"/>
      <c r="AD32" s="129"/>
      <c r="AE32" s="130"/>
      <c r="AF32" s="129"/>
      <c r="AG32" s="130"/>
      <c r="AH32" s="129"/>
      <c r="AI32" s="130"/>
      <c r="AJ32" s="129"/>
      <c r="AK32" s="130"/>
    </row>
    <row r="33" spans="1:37" s="111" customFormat="1" ht="15">
      <c r="A33" s="225" t="s">
        <v>14</v>
      </c>
      <c r="B33" s="273" t="s">
        <v>78</v>
      </c>
      <c r="C33" s="352" t="s">
        <v>6</v>
      </c>
      <c r="D33" s="406">
        <v>0</v>
      </c>
      <c r="E33" s="407">
        <v>0</v>
      </c>
      <c r="F33" s="437">
        <v>0</v>
      </c>
      <c r="G33" s="447">
        <v>0</v>
      </c>
      <c r="H33" s="437">
        <v>0</v>
      </c>
      <c r="I33" s="497">
        <v>0</v>
      </c>
      <c r="J33" s="437">
        <v>0</v>
      </c>
      <c r="K33" s="447">
        <v>0</v>
      </c>
      <c r="L33" s="437">
        <v>0</v>
      </c>
      <c r="M33" s="447">
        <v>0</v>
      </c>
      <c r="N33" s="325">
        <f t="shared" ref="N33:O35" si="5">SUM(F33,H33,J33,L33)</f>
        <v>0</v>
      </c>
      <c r="O33" s="307">
        <f t="shared" si="5"/>
        <v>0</v>
      </c>
      <c r="Q33" s="334">
        <f>N33-F33-H33-J33-L33</f>
        <v>0</v>
      </c>
      <c r="R33" s="334">
        <f>O33-G33-I33-K33-M33</f>
        <v>0</v>
      </c>
      <c r="S33" s="130"/>
      <c r="T33" s="129"/>
      <c r="U33" s="130"/>
      <c r="V33" s="129"/>
      <c r="W33" s="130"/>
      <c r="X33" s="129"/>
      <c r="Y33" s="130"/>
      <c r="Z33" s="129"/>
      <c r="AA33" s="129"/>
      <c r="AB33" s="129"/>
      <c r="AC33" s="130"/>
      <c r="AD33" s="129"/>
      <c r="AE33" s="130"/>
      <c r="AF33" s="129"/>
      <c r="AG33" s="130"/>
      <c r="AH33" s="129"/>
      <c r="AI33" s="130"/>
      <c r="AJ33" s="129"/>
      <c r="AK33" s="130"/>
    </row>
    <row r="34" spans="1:37" s="111" customFormat="1" ht="15">
      <c r="A34" s="225" t="s">
        <v>15</v>
      </c>
      <c r="B34" s="287" t="s">
        <v>79</v>
      </c>
      <c r="C34" s="352" t="s">
        <v>7</v>
      </c>
      <c r="D34" s="406">
        <v>0</v>
      </c>
      <c r="E34" s="407">
        <v>0</v>
      </c>
      <c r="F34" s="437">
        <v>0</v>
      </c>
      <c r="G34" s="447">
        <v>0</v>
      </c>
      <c r="H34" s="437">
        <v>0</v>
      </c>
      <c r="I34" s="497">
        <v>0</v>
      </c>
      <c r="J34" s="437">
        <v>0</v>
      </c>
      <c r="K34" s="447">
        <v>0</v>
      </c>
      <c r="L34" s="437">
        <v>0</v>
      </c>
      <c r="M34" s="447">
        <v>0</v>
      </c>
      <c r="N34" s="325">
        <f t="shared" si="5"/>
        <v>0</v>
      </c>
      <c r="O34" s="307">
        <f t="shared" si="5"/>
        <v>0</v>
      </c>
      <c r="Q34" s="334">
        <f>N34-F34-H34-J34-L34</f>
        <v>0</v>
      </c>
      <c r="R34" s="334">
        <f>O34-G34-I34-K34-M34</f>
        <v>0</v>
      </c>
      <c r="S34" s="130"/>
      <c r="T34" s="129"/>
      <c r="U34" s="130"/>
      <c r="V34" s="129"/>
      <c r="W34" s="130"/>
      <c r="X34" s="129"/>
      <c r="Y34" s="130"/>
      <c r="Z34" s="129"/>
      <c r="AA34" s="129"/>
      <c r="AB34" s="129"/>
      <c r="AC34" s="130"/>
      <c r="AD34" s="129"/>
      <c r="AE34" s="130"/>
      <c r="AF34" s="129"/>
      <c r="AG34" s="130"/>
      <c r="AH34" s="129"/>
      <c r="AI34" s="130"/>
      <c r="AJ34" s="129"/>
      <c r="AK34" s="130"/>
    </row>
    <row r="35" spans="1:37" s="111" customFormat="1" ht="15">
      <c r="A35" s="225"/>
      <c r="B35" s="219"/>
      <c r="C35" s="352" t="s">
        <v>90</v>
      </c>
      <c r="D35" s="406"/>
      <c r="E35" s="407">
        <v>0</v>
      </c>
      <c r="F35" s="437">
        <v>0</v>
      </c>
      <c r="G35" s="447">
        <v>0</v>
      </c>
      <c r="H35" s="437">
        <v>0</v>
      </c>
      <c r="I35" s="497">
        <v>0</v>
      </c>
      <c r="J35" s="437">
        <v>0</v>
      </c>
      <c r="K35" s="447">
        <v>0</v>
      </c>
      <c r="L35" s="437">
        <v>0</v>
      </c>
      <c r="M35" s="447">
        <v>0</v>
      </c>
      <c r="N35" s="325">
        <f t="shared" si="5"/>
        <v>0</v>
      </c>
      <c r="O35" s="307">
        <f t="shared" si="5"/>
        <v>0</v>
      </c>
      <c r="Q35" s="334"/>
      <c r="R35" s="334"/>
      <c r="S35" s="130"/>
      <c r="T35" s="129"/>
      <c r="U35" s="130"/>
      <c r="V35" s="129"/>
      <c r="W35" s="130"/>
      <c r="X35" s="129"/>
      <c r="Y35" s="130"/>
      <c r="Z35" s="129"/>
      <c r="AA35" s="129"/>
      <c r="AB35" s="129"/>
      <c r="AC35" s="130"/>
      <c r="AD35" s="129"/>
      <c r="AE35" s="130"/>
      <c r="AF35" s="129"/>
      <c r="AG35" s="130"/>
      <c r="AH35" s="129"/>
      <c r="AI35" s="130"/>
      <c r="AJ35" s="129"/>
      <c r="AK35" s="130"/>
    </row>
    <row r="36" spans="1:37" s="111" customFormat="1" ht="15">
      <c r="A36" s="226"/>
      <c r="B36" s="220"/>
      <c r="C36" s="131"/>
      <c r="D36" s="406"/>
      <c r="E36" s="407"/>
      <c r="F36" s="445"/>
      <c r="G36" s="448"/>
      <c r="H36" s="445"/>
      <c r="I36" s="498"/>
      <c r="J36" s="445"/>
      <c r="K36" s="448"/>
      <c r="L36" s="445"/>
      <c r="M36" s="448"/>
      <c r="N36" s="326"/>
      <c r="O36" s="309"/>
      <c r="Q36" s="336"/>
      <c r="R36" s="335"/>
      <c r="S36" s="130"/>
      <c r="T36" s="129"/>
      <c r="U36" s="130"/>
      <c r="V36" s="129"/>
      <c r="W36" s="130"/>
      <c r="X36" s="129"/>
      <c r="Y36" s="130"/>
      <c r="Z36" s="129"/>
      <c r="AA36" s="129"/>
      <c r="AB36" s="129"/>
      <c r="AC36" s="130"/>
      <c r="AD36" s="129"/>
      <c r="AE36" s="130"/>
      <c r="AF36" s="129"/>
      <c r="AG36" s="130"/>
      <c r="AH36" s="129"/>
      <c r="AI36" s="130"/>
      <c r="AJ36" s="129"/>
      <c r="AK36" s="130"/>
    </row>
    <row r="37" spans="1:37" s="111" customFormat="1" ht="15">
      <c r="A37" s="225" t="s">
        <v>18</v>
      </c>
      <c r="B37" s="273" t="s">
        <v>80</v>
      </c>
      <c r="C37" s="352" t="s">
        <v>6</v>
      </c>
      <c r="D37" s="406">
        <v>80</v>
      </c>
      <c r="E37" s="407">
        <v>3628.0739999999996</v>
      </c>
      <c r="F37" s="403">
        <v>3</v>
      </c>
      <c r="G37" s="449">
        <v>203</v>
      </c>
      <c r="H37" s="403">
        <v>7</v>
      </c>
      <c r="I37" s="499">
        <v>294</v>
      </c>
      <c r="J37" s="502">
        <v>8</v>
      </c>
      <c r="K37" s="449">
        <v>5828</v>
      </c>
      <c r="L37" s="502">
        <v>11</v>
      </c>
      <c r="M37" s="449">
        <v>1924</v>
      </c>
      <c r="N37" s="325">
        <f t="shared" ref="N37:O39" si="6">SUM(F37,H37,J37,L37)</f>
        <v>29</v>
      </c>
      <c r="O37" s="307">
        <f t="shared" si="6"/>
        <v>8249</v>
      </c>
      <c r="Q37" s="334">
        <f>N37-F37-H37-J37-L37</f>
        <v>0</v>
      </c>
      <c r="R37" s="334">
        <f>O37-G37-I37-K37-M37</f>
        <v>0</v>
      </c>
      <c r="S37" s="130"/>
      <c r="T37" s="129"/>
      <c r="U37" s="130"/>
      <c r="V37" s="129"/>
      <c r="W37" s="130"/>
      <c r="X37" s="129"/>
      <c r="Y37" s="130"/>
      <c r="Z37" s="129"/>
      <c r="AA37" s="129"/>
      <c r="AB37" s="129"/>
      <c r="AC37" s="130"/>
      <c r="AD37" s="129"/>
      <c r="AE37" s="130"/>
      <c r="AF37" s="129"/>
      <c r="AG37" s="130"/>
      <c r="AH37" s="129"/>
      <c r="AI37" s="130"/>
      <c r="AJ37" s="129"/>
      <c r="AK37" s="130"/>
    </row>
    <row r="38" spans="1:37" s="111" customFormat="1" ht="13.5" customHeight="1">
      <c r="A38" s="225"/>
      <c r="B38" s="287" t="s">
        <v>81</v>
      </c>
      <c r="C38" s="352" t="s">
        <v>7</v>
      </c>
      <c r="D38" s="406">
        <v>2</v>
      </c>
      <c r="E38" s="407">
        <v>18</v>
      </c>
      <c r="F38" s="403">
        <v>0</v>
      </c>
      <c r="G38" s="447">
        <v>0</v>
      </c>
      <c r="H38" s="403"/>
      <c r="I38" s="497">
        <v>0</v>
      </c>
      <c r="J38" s="502">
        <v>0</v>
      </c>
      <c r="K38" s="447">
        <v>0</v>
      </c>
      <c r="L38" s="502">
        <v>0</v>
      </c>
      <c r="M38" s="447">
        <v>0</v>
      </c>
      <c r="N38" s="325">
        <f t="shared" si="6"/>
        <v>0</v>
      </c>
      <c r="O38" s="307">
        <f t="shared" si="6"/>
        <v>0</v>
      </c>
      <c r="Q38" s="334">
        <f>N38-F38-H38-J38-L38</f>
        <v>0</v>
      </c>
      <c r="R38" s="334">
        <f>O38-G38-I38-K38-M38</f>
        <v>0</v>
      </c>
      <c r="S38" s="130"/>
      <c r="T38" s="129"/>
      <c r="U38" s="130"/>
      <c r="V38" s="129"/>
      <c r="W38" s="130"/>
      <c r="X38" s="129"/>
      <c r="Y38" s="130"/>
      <c r="Z38" s="129"/>
      <c r="AA38" s="129"/>
      <c r="AB38" s="129"/>
      <c r="AC38" s="130"/>
      <c r="AD38" s="129"/>
      <c r="AE38" s="130"/>
      <c r="AF38" s="129"/>
      <c r="AG38" s="130"/>
      <c r="AH38" s="129"/>
      <c r="AI38" s="130"/>
      <c r="AJ38" s="129"/>
      <c r="AK38" s="130"/>
    </row>
    <row r="39" spans="1:37" s="111" customFormat="1" ht="13.5" customHeight="1">
      <c r="A39" s="225"/>
      <c r="B39" s="219"/>
      <c r="C39" s="352" t="s">
        <v>90</v>
      </c>
      <c r="D39" s="406">
        <v>0</v>
      </c>
      <c r="E39" s="407">
        <v>0</v>
      </c>
      <c r="F39" s="437">
        <v>1</v>
      </c>
      <c r="G39" s="447">
        <v>25</v>
      </c>
      <c r="H39" s="437">
        <v>0</v>
      </c>
      <c r="I39" s="497">
        <v>0</v>
      </c>
      <c r="J39" s="437">
        <v>0</v>
      </c>
      <c r="K39" s="447">
        <v>0</v>
      </c>
      <c r="L39" s="437">
        <v>0</v>
      </c>
      <c r="M39" s="447">
        <v>0</v>
      </c>
      <c r="N39" s="325">
        <f t="shared" si="6"/>
        <v>1</v>
      </c>
      <c r="O39" s="307">
        <f t="shared" si="6"/>
        <v>25</v>
      </c>
      <c r="Q39" s="334"/>
      <c r="R39" s="334"/>
      <c r="S39" s="130"/>
      <c r="T39" s="129"/>
      <c r="U39" s="130"/>
      <c r="V39" s="129"/>
      <c r="W39" s="130"/>
      <c r="X39" s="129"/>
      <c r="Y39" s="130"/>
      <c r="Z39" s="129"/>
      <c r="AA39" s="129"/>
      <c r="AB39" s="129"/>
      <c r="AC39" s="130"/>
      <c r="AD39" s="129"/>
      <c r="AE39" s="130"/>
      <c r="AF39" s="129"/>
      <c r="AG39" s="130"/>
      <c r="AH39" s="129"/>
      <c r="AI39" s="130"/>
      <c r="AJ39" s="129"/>
      <c r="AK39" s="130"/>
    </row>
    <row r="40" spans="1:37" s="111" customFormat="1" ht="15">
      <c r="A40" s="226"/>
      <c r="B40" s="220"/>
      <c r="C40" s="308"/>
      <c r="D40" s="406"/>
      <c r="E40" s="407"/>
      <c r="F40" s="445"/>
      <c r="G40" s="448"/>
      <c r="H40" s="445"/>
      <c r="I40" s="498"/>
      <c r="J40" s="445"/>
      <c r="K40" s="448"/>
      <c r="L40" s="445"/>
      <c r="M40" s="448"/>
      <c r="N40" s="326"/>
      <c r="O40" s="309"/>
      <c r="Q40" s="332"/>
      <c r="R40" s="335"/>
      <c r="S40" s="130"/>
      <c r="T40" s="129"/>
      <c r="U40" s="130"/>
      <c r="V40" s="129"/>
      <c r="W40" s="130"/>
      <c r="X40" s="129"/>
      <c r="Y40" s="130"/>
      <c r="Z40" s="129"/>
      <c r="AA40" s="134"/>
      <c r="AB40" s="129"/>
      <c r="AC40" s="130"/>
      <c r="AD40" s="129"/>
      <c r="AE40" s="130"/>
      <c r="AF40" s="129"/>
      <c r="AG40" s="130"/>
      <c r="AH40" s="129"/>
      <c r="AI40" s="130"/>
      <c r="AJ40" s="129"/>
      <c r="AK40" s="130"/>
    </row>
    <row r="41" spans="1:37" s="154" customFormat="1" ht="15">
      <c r="A41" s="225" t="s">
        <v>38</v>
      </c>
      <c r="B41" s="219" t="s">
        <v>82</v>
      </c>
      <c r="C41" s="310"/>
      <c r="D41" s="406">
        <v>66</v>
      </c>
      <c r="E41" s="407">
        <v>45966.949000000001</v>
      </c>
      <c r="F41" s="403">
        <v>26</v>
      </c>
      <c r="G41" s="450">
        <v>12879</v>
      </c>
      <c r="H41" s="403">
        <v>18</v>
      </c>
      <c r="I41" s="500">
        <v>61937</v>
      </c>
      <c r="J41" s="502">
        <v>15</v>
      </c>
      <c r="K41" s="450">
        <v>58896</v>
      </c>
      <c r="L41" s="502">
        <v>10</v>
      </c>
      <c r="M41" s="450">
        <v>11852</v>
      </c>
      <c r="N41" s="325">
        <f>SUM(F41,H41,J41,L41)</f>
        <v>69</v>
      </c>
      <c r="O41" s="307">
        <f>SUM(G41,I41,K41,M41)</f>
        <v>145564</v>
      </c>
      <c r="Q41" s="334">
        <f>N41-F41-H41-J41-L41</f>
        <v>0</v>
      </c>
      <c r="R41" s="334">
        <f>O41-G41-I41-K41-M41</f>
        <v>0</v>
      </c>
      <c r="S41" s="156"/>
      <c r="T41" s="155"/>
      <c r="U41" s="156"/>
      <c r="V41" s="155"/>
      <c r="W41" s="156"/>
      <c r="X41" s="155"/>
      <c r="Y41" s="156"/>
      <c r="Z41" s="155"/>
      <c r="AA41" s="155"/>
      <c r="AB41" s="155"/>
      <c r="AC41" s="156"/>
      <c r="AD41" s="155"/>
      <c r="AE41" s="156"/>
      <c r="AF41" s="155"/>
      <c r="AG41" s="156"/>
      <c r="AH41" s="155"/>
      <c r="AI41" s="156"/>
      <c r="AJ41" s="155"/>
      <c r="AK41" s="156"/>
    </row>
    <row r="42" spans="1:37" s="154" customFormat="1" ht="15">
      <c r="A42" s="226"/>
      <c r="B42" s="220"/>
      <c r="C42" s="311"/>
      <c r="D42" s="406"/>
      <c r="E42" s="407"/>
      <c r="F42" s="445"/>
      <c r="G42" s="448"/>
      <c r="H42" s="445"/>
      <c r="I42" s="498"/>
      <c r="J42" s="445"/>
      <c r="K42" s="448"/>
      <c r="L42" s="445"/>
      <c r="M42" s="448"/>
      <c r="N42" s="326"/>
      <c r="O42" s="309"/>
      <c r="Q42" s="337"/>
      <c r="R42" s="338"/>
      <c r="S42" s="156"/>
      <c r="T42" s="155"/>
      <c r="U42" s="156"/>
      <c r="V42" s="155"/>
      <c r="W42" s="156"/>
      <c r="X42" s="155"/>
      <c r="Y42" s="156"/>
      <c r="Z42" s="155"/>
      <c r="AA42" s="158"/>
      <c r="AB42" s="155"/>
      <c r="AC42" s="156"/>
      <c r="AD42" s="155"/>
      <c r="AE42" s="156"/>
      <c r="AF42" s="155"/>
      <c r="AG42" s="156"/>
      <c r="AH42" s="155"/>
      <c r="AI42" s="156"/>
      <c r="AJ42" s="155"/>
      <c r="AK42" s="156"/>
    </row>
    <row r="43" spans="1:37" s="154" customFormat="1" ht="15">
      <c r="A43" s="225" t="s">
        <v>16</v>
      </c>
      <c r="B43" s="219" t="s">
        <v>83</v>
      </c>
      <c r="C43" s="310"/>
      <c r="D43" s="406">
        <v>1155</v>
      </c>
      <c r="E43" s="407">
        <v>2366.5550000000003</v>
      </c>
      <c r="F43" s="403">
        <v>318</v>
      </c>
      <c r="G43" s="449">
        <v>16289</v>
      </c>
      <c r="H43" s="403">
        <v>219</v>
      </c>
      <c r="I43" s="499">
        <v>1282</v>
      </c>
      <c r="J43" s="502">
        <v>94</v>
      </c>
      <c r="K43" s="449">
        <v>9190</v>
      </c>
      <c r="L43" s="502">
        <v>132</v>
      </c>
      <c r="M43" s="449">
        <v>1108</v>
      </c>
      <c r="N43" s="325">
        <f>SUM(F43,H43,J43,L43)</f>
        <v>763</v>
      </c>
      <c r="O43" s="307">
        <f>SUM(G43,I43,K43,M43)</f>
        <v>27869</v>
      </c>
      <c r="P43" s="159"/>
      <c r="Q43" s="334">
        <f>N43-F43-H43-J43-L43</f>
        <v>0</v>
      </c>
      <c r="R43" s="334">
        <f>O43-G43-I43-K43-M43</f>
        <v>0</v>
      </c>
      <c r="S43" s="156"/>
      <c r="T43" s="155"/>
      <c r="U43" s="156"/>
      <c r="V43" s="155"/>
      <c r="W43" s="156"/>
      <c r="X43" s="155"/>
      <c r="Y43" s="156"/>
      <c r="Z43" s="155"/>
      <c r="AA43" s="155"/>
      <c r="AB43" s="155"/>
      <c r="AC43" s="156"/>
      <c r="AD43" s="155"/>
      <c r="AE43" s="156"/>
      <c r="AF43" s="155"/>
      <c r="AG43" s="156"/>
      <c r="AH43" s="155"/>
      <c r="AI43" s="156"/>
      <c r="AJ43" s="155"/>
      <c r="AK43" s="156"/>
    </row>
    <row r="44" spans="1:37" s="111" customFormat="1" ht="15">
      <c r="A44" s="226"/>
      <c r="B44" s="220"/>
      <c r="C44" s="308"/>
      <c r="D44" s="406"/>
      <c r="E44" s="407"/>
      <c r="F44" s="445"/>
      <c r="G44" s="451"/>
      <c r="H44" s="436"/>
      <c r="I44" s="503"/>
      <c r="J44" s="436"/>
      <c r="K44" s="451"/>
      <c r="L44" s="436"/>
      <c r="M44" s="451"/>
      <c r="N44" s="326"/>
      <c r="O44" s="309"/>
      <c r="P44" s="136"/>
      <c r="Q44" s="336"/>
      <c r="R44" s="335"/>
      <c r="S44" s="130"/>
      <c r="T44" s="129"/>
      <c r="U44" s="130"/>
      <c r="V44" s="129"/>
      <c r="W44" s="130"/>
      <c r="X44" s="129"/>
      <c r="Y44" s="130"/>
      <c r="Z44" s="129"/>
      <c r="AA44" s="129"/>
      <c r="AB44" s="129"/>
      <c r="AC44" s="130"/>
      <c r="AD44" s="129"/>
      <c r="AE44" s="130"/>
      <c r="AF44" s="129"/>
      <c r="AG44" s="130"/>
      <c r="AH44" s="129"/>
      <c r="AI44" s="130"/>
      <c r="AJ44" s="129"/>
      <c r="AK44" s="130"/>
    </row>
    <row r="45" spans="1:37" s="168" customFormat="1" ht="15">
      <c r="A45" s="230" t="s">
        <v>0</v>
      </c>
      <c r="B45" s="224" t="s">
        <v>84</v>
      </c>
      <c r="C45" s="313"/>
      <c r="D45" s="408">
        <f>SUM(D9:D44)</f>
        <v>2084</v>
      </c>
      <c r="E45" s="473">
        <f>SUM(E9:E44)</f>
        <v>226013.19699999999</v>
      </c>
      <c r="F45" s="446">
        <f t="shared" ref="F45:M45" si="7">SUM(F9:F44)</f>
        <v>471</v>
      </c>
      <c r="G45" s="452">
        <f t="shared" si="7"/>
        <v>59198</v>
      </c>
      <c r="H45" s="441">
        <f t="shared" si="7"/>
        <v>465</v>
      </c>
      <c r="I45" s="504">
        <f t="shared" si="7"/>
        <v>107394.8</v>
      </c>
      <c r="J45" s="441">
        <f t="shared" si="7"/>
        <v>395</v>
      </c>
      <c r="K45" s="452">
        <f t="shared" si="7"/>
        <v>105416</v>
      </c>
      <c r="L45" s="441">
        <f t="shared" si="7"/>
        <v>416</v>
      </c>
      <c r="M45" s="452">
        <f t="shared" si="7"/>
        <v>162268</v>
      </c>
      <c r="N45" s="327">
        <f>SUM(N9:N44)</f>
        <v>1747</v>
      </c>
      <c r="O45" s="428">
        <f>SUM(O9:O43)</f>
        <v>434276.8</v>
      </c>
      <c r="P45" s="164"/>
      <c r="Q45" s="334">
        <f>N45-F45-H45-J45-L45</f>
        <v>0</v>
      </c>
      <c r="R45" s="334">
        <f>O45-G45-I45-K45-M45</f>
        <v>0</v>
      </c>
      <c r="S45" s="167"/>
      <c r="T45" s="155"/>
      <c r="U45" s="167"/>
      <c r="V45" s="155"/>
      <c r="W45" s="167"/>
      <c r="X45" s="155"/>
      <c r="Y45" s="167"/>
      <c r="Z45" s="155"/>
      <c r="AA45" s="156"/>
      <c r="AB45" s="155"/>
      <c r="AC45" s="167"/>
      <c r="AD45" s="155"/>
      <c r="AE45" s="167"/>
      <c r="AF45" s="155"/>
      <c r="AG45" s="167"/>
      <c r="AH45" s="155"/>
      <c r="AI45" s="167"/>
      <c r="AJ45" s="155"/>
      <c r="AK45" s="167"/>
    </row>
    <row r="46" spans="1:37" s="111" customFormat="1" ht="15.6" thickBot="1">
      <c r="A46" s="357"/>
      <c r="B46" s="358"/>
      <c r="C46" s="359"/>
      <c r="D46" s="409"/>
      <c r="E46" s="410"/>
      <c r="F46" s="411"/>
      <c r="G46" s="440"/>
      <c r="H46" s="411"/>
      <c r="I46" s="440"/>
      <c r="J46" s="411"/>
      <c r="K46" s="501"/>
      <c r="L46" s="411"/>
      <c r="M46" s="444"/>
      <c r="N46" s="362"/>
      <c r="O46" s="363"/>
      <c r="P46" s="109"/>
      <c r="Q46" s="334"/>
      <c r="R46" s="330"/>
      <c r="S46" s="104"/>
      <c r="T46" s="104"/>
      <c r="U46" s="104"/>
      <c r="V46" s="104"/>
      <c r="W46" s="104"/>
      <c r="X46" s="104"/>
      <c r="Y46" s="104"/>
      <c r="Z46" s="104"/>
      <c r="AA46" s="104"/>
      <c r="AB46" s="104"/>
      <c r="AC46" s="104"/>
      <c r="AD46" s="104"/>
      <c r="AE46" s="104"/>
      <c r="AF46" s="104"/>
      <c r="AG46" s="104"/>
      <c r="AH46" s="104"/>
      <c r="AI46" s="104"/>
      <c r="AJ46" s="104"/>
      <c r="AK46" s="104"/>
    </row>
    <row r="47" spans="1:37" s="122" customFormat="1" ht="13.8" thickTop="1">
      <c r="A47" s="122" t="s">
        <v>118</v>
      </c>
      <c r="B47" s="353" t="s">
        <v>92</v>
      </c>
      <c r="C47" s="354"/>
      <c r="D47" s="122" t="s">
        <v>117</v>
      </c>
      <c r="G47" s="355" t="s">
        <v>93</v>
      </c>
      <c r="M47" s="122" t="s">
        <v>119</v>
      </c>
      <c r="O47" s="122" t="s">
        <v>95</v>
      </c>
    </row>
    <row r="48" spans="1:37" s="106" customFormat="1" ht="9.6">
      <c r="A48" s="179" t="s">
        <v>17</v>
      </c>
      <c r="B48" s="179"/>
      <c r="C48" s="179"/>
      <c r="D48" s="180"/>
      <c r="E48" s="180"/>
      <c r="F48" s="179"/>
      <c r="G48" s="179"/>
      <c r="H48" s="179"/>
      <c r="I48" s="181"/>
      <c r="J48" s="182"/>
      <c r="K48" s="182"/>
      <c r="L48" s="182"/>
      <c r="M48" s="182"/>
      <c r="N48" s="182"/>
      <c r="O48" s="182"/>
      <c r="P48" s="109"/>
      <c r="Q48" s="331"/>
      <c r="R48" s="331"/>
    </row>
    <row r="49" spans="1:19">
      <c r="A49" s="104" t="str">
        <f>SUMMARY!A53</f>
        <v>Note:  "R"= Renovation line item - were added to the table as of January 2013.</v>
      </c>
    </row>
    <row r="50" spans="1:19">
      <c r="N50" s="185"/>
      <c r="O50" s="185"/>
    </row>
    <row r="51" spans="1:19" s="111" customFormat="1" ht="10.199999999999999">
      <c r="A51" s="184"/>
      <c r="B51" s="184"/>
      <c r="C51" s="109"/>
      <c r="D51" s="113"/>
      <c r="E51" s="113"/>
      <c r="F51" s="109"/>
      <c r="G51" s="109"/>
      <c r="H51" s="109"/>
      <c r="I51" s="109"/>
      <c r="J51" s="109"/>
      <c r="K51" s="109"/>
      <c r="L51" s="109"/>
      <c r="M51" s="109"/>
      <c r="P51" s="109"/>
      <c r="Q51" s="332"/>
      <c r="R51" s="332"/>
    </row>
    <row r="52" spans="1:19" s="111" customFormat="1" ht="7.5" customHeight="1">
      <c r="C52" s="109"/>
      <c r="D52" s="113"/>
      <c r="E52" s="113"/>
      <c r="F52" s="109"/>
      <c r="G52" s="109"/>
      <c r="H52" s="109"/>
      <c r="I52" s="109"/>
      <c r="J52" s="109"/>
      <c r="K52" s="109"/>
      <c r="L52" s="109"/>
      <c r="M52" s="109"/>
      <c r="N52" s="109"/>
      <c r="O52" s="109"/>
      <c r="P52" s="109"/>
      <c r="Q52" s="332"/>
      <c r="R52" s="332"/>
    </row>
    <row r="53" spans="1:19" s="108" customFormat="1" ht="15">
      <c r="C53" s="105"/>
      <c r="D53" s="105"/>
      <c r="E53" s="105"/>
      <c r="F53" s="105"/>
      <c r="G53" s="105"/>
      <c r="H53" s="105"/>
      <c r="I53" s="105"/>
      <c r="J53" s="105"/>
      <c r="K53" s="105"/>
      <c r="L53" s="105"/>
      <c r="M53" s="105"/>
      <c r="N53" s="105"/>
      <c r="O53" s="105"/>
      <c r="P53" s="105"/>
      <c r="Q53" s="339"/>
      <c r="R53" s="339"/>
      <c r="S53" s="105"/>
    </row>
    <row r="54" spans="1:19" s="108" customFormat="1" ht="15">
      <c r="C54" s="561"/>
      <c r="D54" s="561"/>
      <c r="E54" s="561"/>
      <c r="F54" s="561"/>
      <c r="G54" s="561"/>
      <c r="H54" s="561"/>
      <c r="I54" s="561"/>
      <c r="J54" s="561"/>
      <c r="K54" s="561"/>
      <c r="L54" s="561"/>
      <c r="M54" s="561"/>
      <c r="N54" s="561"/>
      <c r="Q54" s="340"/>
      <c r="R54" s="340"/>
    </row>
  </sheetData>
  <mergeCells count="19">
    <mergeCell ref="A2:O2"/>
    <mergeCell ref="A6:C7"/>
    <mergeCell ref="D6:E6"/>
    <mergeCell ref="F6:G6"/>
    <mergeCell ref="H6:I6"/>
    <mergeCell ref="J6:K6"/>
    <mergeCell ref="L6:M6"/>
    <mergeCell ref="N6:O6"/>
    <mergeCell ref="AD6:AE6"/>
    <mergeCell ref="AF6:AG6"/>
    <mergeCell ref="AH6:AI6"/>
    <mergeCell ref="AJ6:AK6"/>
    <mergeCell ref="C54:N54"/>
    <mergeCell ref="R6:S6"/>
    <mergeCell ref="T6:U6"/>
    <mergeCell ref="V6:W6"/>
    <mergeCell ref="X6:Y6"/>
    <mergeCell ref="Z6:AA6"/>
    <mergeCell ref="AB6:AC6"/>
  </mergeCells>
  <printOptions horizontalCentered="1"/>
  <pageMargins left="0.75" right="0.75" top="0.36" bottom="0.41" header="0.26" footer="0.25"/>
  <pageSetup scale="72" orientation="landscape" r:id="rId1"/>
  <headerFooter alignWithMargins="0">
    <oddFooter>&amp;RFY &amp;A</oddFooter>
  </headerFooter>
  <colBreaks count="1" manualBreakCount="1">
    <brk id="15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K54"/>
  <sheetViews>
    <sheetView zoomScaleNormal="100" zoomScaleSheetLayoutView="70" workbookViewId="0">
      <pane xSplit="5" ySplit="8" topLeftCell="F9" activePane="bottomRight" state="frozen"/>
      <selection pane="topRight" activeCell="F1" sqref="F1"/>
      <selection pane="bottomLeft" activeCell="A9" sqref="A9"/>
      <selection pane="bottomRight"/>
    </sheetView>
  </sheetViews>
  <sheetFormatPr defaultColWidth="9.109375" defaultRowHeight="13.2"/>
  <cols>
    <col min="1" max="1" width="26.44140625" style="104" customWidth="1"/>
    <col min="2" max="2" width="3.88671875" style="104" hidden="1" customWidth="1"/>
    <col min="3" max="3" width="3.5546875" style="104" customWidth="1"/>
    <col min="4" max="4" width="7.33203125" style="183" customWidth="1"/>
    <col min="5" max="5" width="13" style="183" customWidth="1"/>
    <col min="6" max="6" width="7.33203125" style="104" customWidth="1"/>
    <col min="7" max="7" width="13" style="104" customWidth="1"/>
    <col min="8" max="8" width="7.33203125" style="104" customWidth="1"/>
    <col min="9" max="9" width="13" style="104" customWidth="1"/>
    <col min="10" max="10" width="7.33203125" style="104" customWidth="1"/>
    <col min="11" max="11" width="13" style="104" customWidth="1"/>
    <col min="12" max="12" width="7.33203125" style="104" customWidth="1"/>
    <col min="13" max="13" width="13" style="104" customWidth="1"/>
    <col min="14" max="14" width="7.33203125" style="104" customWidth="1"/>
    <col min="15" max="15" width="13" style="104" customWidth="1"/>
    <col min="16" max="16" width="2.88671875" style="104" customWidth="1"/>
    <col min="17" max="17" width="3" style="330" hidden="1" customWidth="1"/>
    <col min="18" max="18" width="3.33203125" style="330" hidden="1" customWidth="1"/>
    <col min="19" max="16384" width="9.109375" style="104"/>
  </cols>
  <sheetData>
    <row r="1" spans="1:37" ht="17.399999999999999">
      <c r="A1" s="453" t="s">
        <v>120</v>
      </c>
    </row>
    <row r="2" spans="1:37" s="103" customFormat="1" ht="17.399999999999999">
      <c r="A2" s="544" t="s">
        <v>34</v>
      </c>
      <c r="B2" s="544"/>
      <c r="C2" s="544"/>
      <c r="D2" s="544"/>
      <c r="E2" s="544"/>
      <c r="F2" s="544"/>
      <c r="G2" s="544"/>
      <c r="H2" s="544"/>
      <c r="I2" s="544"/>
      <c r="J2" s="544"/>
      <c r="K2" s="544"/>
      <c r="L2" s="544"/>
      <c r="M2" s="544"/>
      <c r="N2" s="544"/>
      <c r="O2" s="544"/>
      <c r="Q2" s="329"/>
      <c r="R2" s="330"/>
      <c r="S2" s="104"/>
      <c r="T2" s="104"/>
      <c r="U2" s="104"/>
      <c r="V2" s="104"/>
      <c r="W2" s="104"/>
      <c r="X2" s="104"/>
      <c r="Y2" s="104"/>
      <c r="Z2" s="104"/>
      <c r="AA2" s="104"/>
      <c r="AB2" s="104"/>
      <c r="AC2" s="104"/>
      <c r="AD2" s="104"/>
      <c r="AE2" s="104"/>
      <c r="AF2" s="104"/>
      <c r="AG2" s="104"/>
      <c r="AH2" s="104"/>
      <c r="AI2" s="104"/>
      <c r="AJ2" s="104"/>
      <c r="AK2" s="104"/>
    </row>
    <row r="3" spans="1:37" s="111" customFormat="1" ht="19.5" customHeight="1">
      <c r="A3" s="112"/>
      <c r="B3" s="112"/>
      <c r="C3" s="109"/>
      <c r="D3" s="113"/>
      <c r="E3" s="113"/>
      <c r="F3" s="109"/>
      <c r="G3" s="109"/>
      <c r="H3" s="109"/>
      <c r="I3" s="110"/>
      <c r="J3" s="109"/>
      <c r="K3" s="109"/>
      <c r="L3" s="109"/>
      <c r="M3" s="109"/>
      <c r="N3" s="109"/>
      <c r="O3" s="109"/>
      <c r="P3" s="109"/>
      <c r="Q3" s="332"/>
      <c r="R3" s="330"/>
      <c r="S3" s="104"/>
      <c r="T3" s="104"/>
      <c r="U3" s="104"/>
      <c r="V3" s="104"/>
      <c r="W3" s="104"/>
      <c r="X3" s="104"/>
      <c r="Y3" s="104"/>
      <c r="Z3" s="104"/>
      <c r="AA3" s="104"/>
      <c r="AB3" s="104"/>
      <c r="AC3" s="104"/>
      <c r="AD3" s="104"/>
      <c r="AE3" s="104"/>
      <c r="AF3" s="104"/>
      <c r="AG3" s="104"/>
      <c r="AH3" s="104"/>
      <c r="AI3" s="104"/>
      <c r="AJ3" s="104"/>
      <c r="AK3" s="104"/>
    </row>
    <row r="4" spans="1:37" s="111" customFormat="1">
      <c r="A4" s="112" t="s">
        <v>3</v>
      </c>
      <c r="B4" s="112"/>
      <c r="C4" s="109"/>
      <c r="D4" s="113"/>
      <c r="E4" s="113"/>
      <c r="F4" s="109"/>
      <c r="G4" s="109"/>
      <c r="H4" s="109"/>
      <c r="I4" s="110"/>
      <c r="J4" s="109"/>
      <c r="K4" s="109"/>
      <c r="L4" s="109"/>
      <c r="M4" s="109"/>
      <c r="N4" s="109"/>
      <c r="O4" s="109"/>
      <c r="P4" s="109"/>
      <c r="Q4" s="332"/>
      <c r="R4" s="330"/>
      <c r="S4" s="104"/>
      <c r="T4" s="104"/>
      <c r="U4" s="104"/>
      <c r="V4" s="104"/>
      <c r="W4" s="104"/>
      <c r="X4" s="104"/>
      <c r="Y4" s="104"/>
      <c r="Z4" s="104"/>
      <c r="AA4" s="104"/>
      <c r="AB4" s="104"/>
      <c r="AC4" s="104"/>
      <c r="AD4" s="104"/>
      <c r="AE4" s="104"/>
      <c r="AF4" s="104"/>
      <c r="AG4" s="104"/>
      <c r="AH4" s="104"/>
      <c r="AI4" s="104"/>
      <c r="AJ4" s="104"/>
      <c r="AK4" s="104"/>
    </row>
    <row r="5" spans="1:37" s="111" customFormat="1" ht="4.95" customHeight="1" thickBot="1">
      <c r="A5" s="112"/>
      <c r="B5" s="112"/>
      <c r="C5" s="109"/>
      <c r="D5" s="113"/>
      <c r="E5" s="113"/>
      <c r="F5" s="109"/>
      <c r="G5" s="109"/>
      <c r="H5" s="109"/>
      <c r="I5" s="110"/>
      <c r="J5" s="109"/>
      <c r="K5" s="109"/>
      <c r="L5" s="109"/>
      <c r="M5" s="109"/>
      <c r="N5" s="109"/>
      <c r="O5" s="109"/>
      <c r="P5" s="109"/>
      <c r="Q5" s="332"/>
      <c r="R5" s="330"/>
      <c r="S5" s="104"/>
      <c r="T5" s="104"/>
      <c r="U5" s="104"/>
      <c r="V5" s="104"/>
      <c r="W5" s="104"/>
      <c r="X5" s="104"/>
      <c r="Y5" s="104"/>
      <c r="Z5" s="104"/>
      <c r="AA5" s="104"/>
      <c r="AB5" s="104"/>
      <c r="AC5" s="104"/>
      <c r="AD5" s="104"/>
      <c r="AE5" s="104"/>
      <c r="AF5" s="104"/>
      <c r="AG5" s="104"/>
      <c r="AH5" s="104"/>
      <c r="AI5" s="104"/>
      <c r="AJ5" s="104"/>
      <c r="AK5" s="104"/>
    </row>
    <row r="6" spans="1:37" s="111" customFormat="1" ht="15" customHeight="1" thickTop="1">
      <c r="A6" s="545" t="s">
        <v>4</v>
      </c>
      <c r="B6" s="546"/>
      <c r="C6" s="547"/>
      <c r="D6" s="551" t="s">
        <v>109</v>
      </c>
      <c r="E6" s="552"/>
      <c r="F6" s="553" t="s">
        <v>108</v>
      </c>
      <c r="G6" s="554"/>
      <c r="H6" s="555" t="s">
        <v>110</v>
      </c>
      <c r="I6" s="555"/>
      <c r="J6" s="553" t="s">
        <v>111</v>
      </c>
      <c r="K6" s="554"/>
      <c r="L6" s="553" t="s">
        <v>112</v>
      </c>
      <c r="M6" s="556"/>
      <c r="N6" s="557" t="s">
        <v>113</v>
      </c>
      <c r="O6" s="558"/>
      <c r="Q6" s="332"/>
      <c r="R6" s="559"/>
      <c r="S6" s="559"/>
      <c r="T6" s="559"/>
      <c r="U6" s="559"/>
      <c r="V6" s="559"/>
      <c r="W6" s="559"/>
      <c r="X6" s="559"/>
      <c r="Y6" s="559"/>
      <c r="Z6" s="560"/>
      <c r="AA6" s="560"/>
      <c r="AB6" s="559"/>
      <c r="AC6" s="559"/>
      <c r="AD6" s="559"/>
      <c r="AE6" s="559"/>
      <c r="AF6" s="559"/>
      <c r="AG6" s="559"/>
      <c r="AH6" s="559"/>
      <c r="AI6" s="559"/>
      <c r="AJ6" s="560"/>
      <c r="AK6" s="560"/>
    </row>
    <row r="7" spans="1:37" s="111" customFormat="1" ht="11.1" customHeight="1">
      <c r="A7" s="548"/>
      <c r="B7" s="549"/>
      <c r="C7" s="550"/>
      <c r="D7" s="400" t="s">
        <v>2</v>
      </c>
      <c r="E7" s="400" t="s">
        <v>5</v>
      </c>
      <c r="F7" s="116" t="s">
        <v>2</v>
      </c>
      <c r="G7" s="438" t="s">
        <v>5</v>
      </c>
      <c r="H7" s="116" t="s">
        <v>2</v>
      </c>
      <c r="I7" s="438" t="s">
        <v>5</v>
      </c>
      <c r="J7" s="116" t="s">
        <v>2</v>
      </c>
      <c r="K7" s="495" t="s">
        <v>5</v>
      </c>
      <c r="L7" s="116" t="s">
        <v>2</v>
      </c>
      <c r="M7" s="442" t="s">
        <v>5</v>
      </c>
      <c r="N7" s="117" t="s">
        <v>2</v>
      </c>
      <c r="O7" s="118" t="s">
        <v>5</v>
      </c>
      <c r="Q7" s="332" t="s">
        <v>86</v>
      </c>
      <c r="R7" s="333"/>
      <c r="S7" s="110"/>
      <c r="T7" s="110"/>
      <c r="U7" s="110"/>
      <c r="V7" s="110"/>
      <c r="W7" s="110"/>
      <c r="X7" s="110"/>
      <c r="Y7" s="110"/>
      <c r="Z7" s="110"/>
      <c r="AA7" s="110"/>
      <c r="AB7" s="110"/>
      <c r="AC7" s="110"/>
      <c r="AD7" s="110"/>
      <c r="AE7" s="110"/>
      <c r="AF7" s="110"/>
      <c r="AG7" s="110"/>
      <c r="AH7" s="110"/>
      <c r="AI7" s="110"/>
      <c r="AJ7" s="110"/>
      <c r="AK7" s="110"/>
    </row>
    <row r="8" spans="1:37" s="111" customFormat="1" ht="7.5" customHeight="1">
      <c r="A8" s="119"/>
      <c r="B8" s="217"/>
      <c r="C8" s="315"/>
      <c r="D8" s="412"/>
      <c r="E8" s="413"/>
      <c r="F8" s="435"/>
      <c r="G8" s="439"/>
      <c r="H8" s="435"/>
      <c r="I8" s="496"/>
      <c r="J8" s="435"/>
      <c r="K8" s="439"/>
      <c r="L8" s="435"/>
      <c r="M8" s="443"/>
      <c r="N8" s="324"/>
      <c r="O8" s="191"/>
      <c r="Q8" s="332"/>
      <c r="R8" s="332"/>
      <c r="S8" s="109"/>
      <c r="T8" s="109"/>
      <c r="U8" s="109"/>
      <c r="V8" s="109"/>
      <c r="W8" s="109"/>
      <c r="X8" s="109"/>
      <c r="Y8" s="109"/>
      <c r="Z8" s="109"/>
      <c r="AA8" s="109"/>
      <c r="AB8" s="109"/>
      <c r="AC8" s="109"/>
      <c r="AD8" s="109"/>
      <c r="AE8" s="109"/>
      <c r="AF8" s="109"/>
      <c r="AG8" s="109"/>
      <c r="AH8" s="109"/>
      <c r="AI8" s="109"/>
      <c r="AJ8" s="109"/>
      <c r="AK8" s="109"/>
    </row>
    <row r="9" spans="1:37" s="111" customFormat="1" ht="15">
      <c r="A9" s="225" t="s">
        <v>1</v>
      </c>
      <c r="B9" s="273" t="s">
        <v>66</v>
      </c>
      <c r="C9" s="352" t="s">
        <v>6</v>
      </c>
      <c r="D9" s="406">
        <v>198</v>
      </c>
      <c r="E9" s="407">
        <v>33981.081999999995</v>
      </c>
      <c r="F9" s="403">
        <v>51</v>
      </c>
      <c r="G9" s="447">
        <v>8582</v>
      </c>
      <c r="H9" s="403">
        <v>53</v>
      </c>
      <c r="I9" s="497">
        <v>11138.806</v>
      </c>
      <c r="J9" s="502">
        <v>48</v>
      </c>
      <c r="K9" s="447">
        <v>9932.8109999999997</v>
      </c>
      <c r="L9" s="502">
        <v>52</v>
      </c>
      <c r="M9" s="447">
        <v>12449.84</v>
      </c>
      <c r="N9" s="325">
        <f t="shared" ref="N9:O11" si="0">SUM(F9,H9,J9,L9)</f>
        <v>204</v>
      </c>
      <c r="O9" s="307">
        <f t="shared" si="0"/>
        <v>42103.456999999995</v>
      </c>
      <c r="P9" s="127"/>
      <c r="Q9" s="334">
        <f>N9-F9-H9-J9-L9</f>
        <v>0</v>
      </c>
      <c r="R9" s="334">
        <f>O9-G9-I9-K9-M9</f>
        <v>0</v>
      </c>
      <c r="S9" s="128"/>
      <c r="T9" s="129"/>
      <c r="U9" s="128"/>
      <c r="V9" s="129"/>
      <c r="W9" s="128"/>
      <c r="X9" s="129"/>
      <c r="Y9" s="128"/>
      <c r="Z9" s="129"/>
      <c r="AA9" s="129"/>
      <c r="AB9" s="129"/>
      <c r="AC9" s="128"/>
      <c r="AD9" s="129"/>
      <c r="AE9" s="128"/>
      <c r="AF9" s="129"/>
      <c r="AG9" s="128"/>
      <c r="AH9" s="129"/>
      <c r="AI9" s="128"/>
      <c r="AJ9" s="129"/>
      <c r="AK9" s="128"/>
    </row>
    <row r="10" spans="1:37" s="111" customFormat="1" ht="15">
      <c r="A10" s="225"/>
      <c r="B10" s="287" t="s">
        <v>67</v>
      </c>
      <c r="C10" s="352" t="s">
        <v>7</v>
      </c>
      <c r="D10" s="406">
        <v>86</v>
      </c>
      <c r="E10" s="407">
        <v>6202.5360000000001</v>
      </c>
      <c r="F10" s="403">
        <v>19</v>
      </c>
      <c r="G10" s="447">
        <v>769</v>
      </c>
      <c r="H10" s="403">
        <v>24</v>
      </c>
      <c r="I10" s="497">
        <v>1515.2849999999999</v>
      </c>
      <c r="J10" s="502">
        <v>25</v>
      </c>
      <c r="K10" s="447">
        <v>1627.864</v>
      </c>
      <c r="L10" s="502">
        <v>24</v>
      </c>
      <c r="M10" s="447">
        <v>1885.587</v>
      </c>
      <c r="N10" s="325">
        <f t="shared" si="0"/>
        <v>92</v>
      </c>
      <c r="O10" s="307">
        <f t="shared" si="0"/>
        <v>5797.7359999999999</v>
      </c>
      <c r="Q10" s="334">
        <f>N10-F10-H10-J10-L10</f>
        <v>0</v>
      </c>
      <c r="R10" s="334">
        <f>O10-G10-I10-K10-M10</f>
        <v>0</v>
      </c>
      <c r="S10" s="130"/>
      <c r="T10" s="129"/>
      <c r="U10" s="130"/>
      <c r="V10" s="129"/>
      <c r="W10" s="130"/>
      <c r="X10" s="129"/>
      <c r="Y10" s="130"/>
      <c r="Z10" s="129"/>
      <c r="AA10" s="129"/>
      <c r="AB10" s="129"/>
      <c r="AC10" s="130"/>
      <c r="AD10" s="129"/>
      <c r="AE10" s="130"/>
      <c r="AF10" s="129"/>
      <c r="AG10" s="130"/>
      <c r="AH10" s="129"/>
      <c r="AI10" s="130"/>
      <c r="AJ10" s="129"/>
      <c r="AK10" s="130"/>
    </row>
    <row r="11" spans="1:37" s="111" customFormat="1" ht="15">
      <c r="A11" s="225"/>
      <c r="B11" s="219"/>
      <c r="C11" s="352" t="s">
        <v>90</v>
      </c>
      <c r="D11" s="406">
        <v>64</v>
      </c>
      <c r="E11" s="407">
        <v>939.096</v>
      </c>
      <c r="F11" s="403">
        <v>6</v>
      </c>
      <c r="G11" s="447">
        <v>75</v>
      </c>
      <c r="H11" s="403">
        <v>17</v>
      </c>
      <c r="I11" s="497">
        <v>1154.04</v>
      </c>
      <c r="J11" s="502">
        <v>89</v>
      </c>
      <c r="K11" s="447">
        <v>1786.8010000000002</v>
      </c>
      <c r="L11" s="502">
        <v>133</v>
      </c>
      <c r="M11" s="447">
        <v>3001.3589999999999</v>
      </c>
      <c r="N11" s="325">
        <f t="shared" si="0"/>
        <v>245</v>
      </c>
      <c r="O11" s="307">
        <f t="shared" si="0"/>
        <v>6017.2000000000007</v>
      </c>
      <c r="Q11" s="334"/>
      <c r="R11" s="334"/>
      <c r="S11" s="130"/>
      <c r="T11" s="129"/>
      <c r="U11" s="130"/>
      <c r="V11" s="129"/>
      <c r="W11" s="130"/>
      <c r="X11" s="129"/>
      <c r="Y11" s="130"/>
      <c r="Z11" s="129"/>
      <c r="AA11" s="129"/>
      <c r="AB11" s="129"/>
      <c r="AC11" s="130"/>
      <c r="AD11" s="129"/>
      <c r="AE11" s="130"/>
      <c r="AF11" s="129"/>
      <c r="AG11" s="130"/>
      <c r="AH11" s="129"/>
      <c r="AI11" s="130"/>
      <c r="AJ11" s="129"/>
      <c r="AK11" s="130"/>
    </row>
    <row r="12" spans="1:37" s="111" customFormat="1" ht="15">
      <c r="A12" s="226"/>
      <c r="B12" s="220"/>
      <c r="C12" s="131"/>
      <c r="D12" s="406"/>
      <c r="E12" s="407"/>
      <c r="F12" s="445"/>
      <c r="G12" s="448"/>
      <c r="H12" s="445"/>
      <c r="I12" s="498"/>
      <c r="J12" s="445"/>
      <c r="K12" s="448"/>
      <c r="L12" s="445"/>
      <c r="M12" s="448"/>
      <c r="N12" s="326"/>
      <c r="O12" s="309"/>
      <c r="Q12" s="332"/>
      <c r="R12" s="335"/>
      <c r="S12" s="130"/>
      <c r="T12" s="129"/>
      <c r="U12" s="130"/>
      <c r="V12" s="129"/>
      <c r="W12" s="130"/>
      <c r="X12" s="129"/>
      <c r="Y12" s="130"/>
      <c r="Z12" s="129"/>
      <c r="AA12" s="134"/>
      <c r="AB12" s="129"/>
      <c r="AC12" s="130"/>
      <c r="AD12" s="129"/>
      <c r="AE12" s="130"/>
      <c r="AF12" s="129"/>
      <c r="AG12" s="130"/>
      <c r="AH12" s="129"/>
      <c r="AI12" s="130"/>
      <c r="AJ12" s="129"/>
      <c r="AK12" s="130"/>
    </row>
    <row r="13" spans="1:37" s="111" customFormat="1" ht="15">
      <c r="A13" s="225" t="s">
        <v>8</v>
      </c>
      <c r="B13" s="273" t="s">
        <v>68</v>
      </c>
      <c r="C13" s="352" t="s">
        <v>6</v>
      </c>
      <c r="D13" s="406">
        <v>0</v>
      </c>
      <c r="E13" s="407">
        <v>0</v>
      </c>
      <c r="F13" s="437">
        <v>0</v>
      </c>
      <c r="G13" s="447">
        <v>0</v>
      </c>
      <c r="H13" s="437">
        <v>0</v>
      </c>
      <c r="I13" s="497">
        <v>0</v>
      </c>
      <c r="J13" s="437">
        <v>0</v>
      </c>
      <c r="K13" s="447">
        <v>0</v>
      </c>
      <c r="L13" s="437">
        <v>0</v>
      </c>
      <c r="M13" s="447">
        <v>0</v>
      </c>
      <c r="N13" s="325">
        <f t="shared" ref="N13:O15" si="1">SUM(F13,H13,J13,L13)</f>
        <v>0</v>
      </c>
      <c r="O13" s="307">
        <f t="shared" si="1"/>
        <v>0</v>
      </c>
      <c r="Q13" s="334">
        <f>N13-F13-H13-J13-L13</f>
        <v>0</v>
      </c>
      <c r="R13" s="334">
        <f>O13-G13-I13-K13-M13</f>
        <v>0</v>
      </c>
      <c r="S13" s="130"/>
      <c r="T13" s="129"/>
      <c r="U13" s="130"/>
      <c r="V13" s="129"/>
      <c r="W13" s="130"/>
      <c r="X13" s="129"/>
      <c r="Y13" s="130"/>
      <c r="Z13" s="129"/>
      <c r="AA13" s="129"/>
      <c r="AB13" s="129"/>
      <c r="AC13" s="130"/>
      <c r="AD13" s="129"/>
      <c r="AE13" s="130"/>
      <c r="AF13" s="129"/>
      <c r="AG13" s="130"/>
      <c r="AH13" s="129"/>
      <c r="AI13" s="130"/>
      <c r="AJ13" s="129"/>
      <c r="AK13" s="130"/>
    </row>
    <row r="14" spans="1:37" s="111" customFormat="1" ht="15">
      <c r="A14" s="225" t="s">
        <v>9</v>
      </c>
      <c r="B14" s="287" t="s">
        <v>69</v>
      </c>
      <c r="C14" s="352" t="s">
        <v>7</v>
      </c>
      <c r="D14" s="406">
        <v>0</v>
      </c>
      <c r="E14" s="407">
        <v>0</v>
      </c>
      <c r="F14" s="437">
        <v>0</v>
      </c>
      <c r="G14" s="447">
        <v>0</v>
      </c>
      <c r="H14" s="437">
        <v>0</v>
      </c>
      <c r="I14" s="497">
        <v>0</v>
      </c>
      <c r="J14" s="437">
        <v>0</v>
      </c>
      <c r="K14" s="447">
        <v>0</v>
      </c>
      <c r="L14" s="437">
        <v>0</v>
      </c>
      <c r="M14" s="447">
        <v>0</v>
      </c>
      <c r="N14" s="325">
        <f t="shared" si="1"/>
        <v>0</v>
      </c>
      <c r="O14" s="307">
        <f t="shared" si="1"/>
        <v>0</v>
      </c>
      <c r="Q14" s="334">
        <f>N14-F14-H14-J14-L14</f>
        <v>0</v>
      </c>
      <c r="R14" s="334">
        <f>O14-G14-I14-K14-M14</f>
        <v>0</v>
      </c>
      <c r="S14" s="130"/>
      <c r="T14" s="129"/>
      <c r="U14" s="130"/>
      <c r="V14" s="129"/>
      <c r="W14" s="130"/>
      <c r="X14" s="129"/>
      <c r="Y14" s="130"/>
      <c r="Z14" s="129"/>
      <c r="AA14" s="129"/>
      <c r="AB14" s="129"/>
      <c r="AC14" s="130"/>
      <c r="AD14" s="129"/>
      <c r="AE14" s="130"/>
      <c r="AF14" s="129"/>
      <c r="AG14" s="130"/>
      <c r="AH14" s="129"/>
      <c r="AI14" s="130"/>
      <c r="AJ14" s="129"/>
      <c r="AK14" s="130"/>
    </row>
    <row r="15" spans="1:37" s="111" customFormat="1" ht="15">
      <c r="A15" s="225"/>
      <c r="B15" s="219"/>
      <c r="C15" s="352" t="s">
        <v>90</v>
      </c>
      <c r="D15" s="406">
        <v>0</v>
      </c>
      <c r="E15" s="407">
        <v>0</v>
      </c>
      <c r="F15" s="437">
        <v>0</v>
      </c>
      <c r="G15" s="447">
        <v>0</v>
      </c>
      <c r="H15" s="437">
        <v>0</v>
      </c>
      <c r="I15" s="497">
        <v>0</v>
      </c>
      <c r="J15" s="437">
        <v>0</v>
      </c>
      <c r="K15" s="447">
        <v>0</v>
      </c>
      <c r="L15" s="437">
        <v>0</v>
      </c>
      <c r="M15" s="447">
        <v>0</v>
      </c>
      <c r="N15" s="325">
        <f t="shared" si="1"/>
        <v>0</v>
      </c>
      <c r="O15" s="307">
        <f t="shared" si="1"/>
        <v>0</v>
      </c>
      <c r="Q15" s="334"/>
      <c r="R15" s="334"/>
      <c r="S15" s="130"/>
      <c r="T15" s="129"/>
      <c r="U15" s="130"/>
      <c r="V15" s="129"/>
      <c r="W15" s="130"/>
      <c r="X15" s="129"/>
      <c r="Y15" s="130"/>
      <c r="Z15" s="129"/>
      <c r="AA15" s="129"/>
      <c r="AB15" s="129"/>
      <c r="AC15" s="130"/>
      <c r="AD15" s="129"/>
      <c r="AE15" s="130"/>
      <c r="AF15" s="129"/>
      <c r="AG15" s="130"/>
      <c r="AH15" s="129"/>
      <c r="AI15" s="130"/>
      <c r="AJ15" s="129"/>
      <c r="AK15" s="130"/>
    </row>
    <row r="16" spans="1:37" s="111" customFormat="1" ht="15">
      <c r="A16" s="226"/>
      <c r="B16" s="220"/>
      <c r="C16" s="131"/>
      <c r="D16" s="406"/>
      <c r="E16" s="407"/>
      <c r="F16" s="445"/>
      <c r="G16" s="448"/>
      <c r="H16" s="445"/>
      <c r="I16" s="498"/>
      <c r="J16" s="445"/>
      <c r="K16" s="448"/>
      <c r="L16" s="445"/>
      <c r="M16" s="448"/>
      <c r="N16" s="326"/>
      <c r="O16" s="309"/>
      <c r="Q16" s="332"/>
      <c r="R16" s="335"/>
      <c r="S16" s="130"/>
      <c r="T16" s="129"/>
      <c r="U16" s="130"/>
      <c r="V16" s="129"/>
      <c r="W16" s="130"/>
      <c r="X16" s="129"/>
      <c r="Y16" s="130"/>
      <c r="Z16" s="129"/>
      <c r="AA16" s="134"/>
      <c r="AB16" s="129"/>
      <c r="AC16" s="130"/>
      <c r="AD16" s="129"/>
      <c r="AE16" s="130"/>
      <c r="AF16" s="129"/>
      <c r="AG16" s="130"/>
      <c r="AH16" s="129"/>
      <c r="AI16" s="130"/>
      <c r="AJ16" s="129"/>
      <c r="AK16" s="130"/>
    </row>
    <row r="17" spans="1:37" s="111" customFormat="1" ht="15">
      <c r="A17" s="225" t="s">
        <v>10</v>
      </c>
      <c r="B17" s="273" t="s">
        <v>70</v>
      </c>
      <c r="C17" s="352" t="s">
        <v>6</v>
      </c>
      <c r="D17" s="406">
        <v>0</v>
      </c>
      <c r="E17" s="407">
        <v>0</v>
      </c>
      <c r="F17" s="437">
        <v>0</v>
      </c>
      <c r="G17" s="447">
        <v>0</v>
      </c>
      <c r="H17" s="437">
        <v>0</v>
      </c>
      <c r="I17" s="497">
        <v>0</v>
      </c>
      <c r="J17" s="437">
        <v>0</v>
      </c>
      <c r="K17" s="447">
        <v>0</v>
      </c>
      <c r="L17" s="437">
        <v>0</v>
      </c>
      <c r="M17" s="447">
        <v>0</v>
      </c>
      <c r="N17" s="325">
        <f t="shared" ref="N17:O20" si="2">SUM(F17,H17,J17,L17)</f>
        <v>0</v>
      </c>
      <c r="O17" s="307">
        <f t="shared" si="2"/>
        <v>0</v>
      </c>
      <c r="Q17" s="334">
        <f>N17-F17-H17-J17-L17</f>
        <v>0</v>
      </c>
      <c r="R17" s="334">
        <f>O17-G17-I17-K17-M17</f>
        <v>0</v>
      </c>
      <c r="S17" s="130"/>
      <c r="T17" s="129"/>
      <c r="U17" s="130"/>
      <c r="V17" s="129"/>
      <c r="W17" s="130"/>
      <c r="X17" s="129"/>
      <c r="Y17" s="130"/>
      <c r="Z17" s="129"/>
      <c r="AA17" s="129"/>
      <c r="AB17" s="129"/>
      <c r="AC17" s="130"/>
      <c r="AD17" s="129"/>
      <c r="AE17" s="130"/>
      <c r="AF17" s="129"/>
      <c r="AG17" s="130"/>
      <c r="AH17" s="129"/>
      <c r="AI17" s="130"/>
      <c r="AJ17" s="129"/>
      <c r="AK17" s="130"/>
    </row>
    <row r="18" spans="1:37" s="111" customFormat="1" ht="15">
      <c r="A18" s="225"/>
      <c r="B18" s="287" t="s">
        <v>71</v>
      </c>
      <c r="C18" s="352" t="s">
        <v>7</v>
      </c>
      <c r="D18" s="406">
        <v>0</v>
      </c>
      <c r="E18" s="407">
        <v>0</v>
      </c>
      <c r="F18" s="437">
        <v>0</v>
      </c>
      <c r="G18" s="447">
        <v>0</v>
      </c>
      <c r="H18" s="437">
        <v>0</v>
      </c>
      <c r="I18" s="497">
        <v>0</v>
      </c>
      <c r="J18" s="437">
        <v>0</v>
      </c>
      <c r="K18" s="447">
        <v>0</v>
      </c>
      <c r="L18" s="437">
        <v>0</v>
      </c>
      <c r="M18" s="447">
        <v>0</v>
      </c>
      <c r="N18" s="325">
        <f t="shared" si="2"/>
        <v>0</v>
      </c>
      <c r="O18" s="307">
        <f t="shared" si="2"/>
        <v>0</v>
      </c>
      <c r="Q18" s="334">
        <f>N18-F18-H18-J18-L18</f>
        <v>0</v>
      </c>
      <c r="R18" s="334">
        <f>O18-G18-I18-K18-M18</f>
        <v>0</v>
      </c>
      <c r="S18" s="130"/>
      <c r="T18" s="129"/>
      <c r="U18" s="130"/>
      <c r="V18" s="129"/>
      <c r="W18" s="130"/>
      <c r="X18" s="129"/>
      <c r="Y18" s="130"/>
      <c r="Z18" s="129"/>
      <c r="AA18" s="129"/>
      <c r="AB18" s="129"/>
      <c r="AC18" s="130"/>
      <c r="AD18" s="129"/>
      <c r="AE18" s="130"/>
      <c r="AF18" s="129"/>
      <c r="AG18" s="130"/>
      <c r="AH18" s="129"/>
      <c r="AI18" s="130"/>
      <c r="AJ18" s="129"/>
      <c r="AK18" s="130"/>
    </row>
    <row r="19" spans="1:37" s="111" customFormat="1" ht="15">
      <c r="A19" s="225"/>
      <c r="B19" s="219"/>
      <c r="C19" s="352" t="s">
        <v>90</v>
      </c>
      <c r="D19" s="406">
        <v>0</v>
      </c>
      <c r="E19" s="407">
        <v>0</v>
      </c>
      <c r="F19" s="437">
        <v>0</v>
      </c>
      <c r="G19" s="447">
        <v>0</v>
      </c>
      <c r="H19" s="437">
        <v>0</v>
      </c>
      <c r="I19" s="497">
        <v>0</v>
      </c>
      <c r="J19" s="437">
        <v>0</v>
      </c>
      <c r="K19" s="447">
        <v>0</v>
      </c>
      <c r="L19" s="437">
        <v>0</v>
      </c>
      <c r="M19" s="447">
        <v>0</v>
      </c>
      <c r="N19" s="325">
        <f t="shared" si="2"/>
        <v>0</v>
      </c>
      <c r="O19" s="307">
        <f t="shared" si="2"/>
        <v>0</v>
      </c>
      <c r="Q19" s="334"/>
      <c r="R19" s="334"/>
      <c r="S19" s="130"/>
      <c r="T19" s="129"/>
      <c r="U19" s="130"/>
      <c r="V19" s="129"/>
      <c r="W19" s="130"/>
      <c r="X19" s="129"/>
      <c r="Y19" s="130"/>
      <c r="Z19" s="129"/>
      <c r="AA19" s="129"/>
      <c r="AB19" s="129"/>
      <c r="AC19" s="130"/>
      <c r="AD19" s="129"/>
      <c r="AE19" s="130"/>
      <c r="AF19" s="129"/>
      <c r="AG19" s="130"/>
      <c r="AH19" s="129"/>
      <c r="AI19" s="130"/>
      <c r="AJ19" s="129"/>
      <c r="AK19" s="130"/>
    </row>
    <row r="20" spans="1:37" s="111" customFormat="1" ht="15">
      <c r="A20" s="226"/>
      <c r="B20" s="220"/>
      <c r="C20" s="131"/>
      <c r="D20" s="406"/>
      <c r="E20" s="407"/>
      <c r="F20" s="445"/>
      <c r="G20" s="448"/>
      <c r="H20" s="445"/>
      <c r="I20" s="498"/>
      <c r="J20" s="445"/>
      <c r="K20" s="448"/>
      <c r="L20" s="445"/>
      <c r="M20" s="448"/>
      <c r="N20" s="326">
        <f t="shared" si="2"/>
        <v>0</v>
      </c>
      <c r="O20" s="309"/>
      <c r="Q20" s="332"/>
      <c r="R20" s="335"/>
      <c r="S20" s="130"/>
      <c r="T20" s="129"/>
      <c r="U20" s="130"/>
      <c r="V20" s="129"/>
      <c r="W20" s="130"/>
      <c r="X20" s="129"/>
      <c r="Y20" s="130"/>
      <c r="Z20" s="129"/>
      <c r="AA20" s="134"/>
      <c r="AB20" s="129"/>
      <c r="AC20" s="130"/>
      <c r="AD20" s="129"/>
      <c r="AE20" s="130"/>
      <c r="AF20" s="129"/>
      <c r="AG20" s="130"/>
      <c r="AH20" s="129"/>
      <c r="AI20" s="130"/>
      <c r="AJ20" s="129"/>
      <c r="AK20" s="130"/>
    </row>
    <row r="21" spans="1:37" s="111" customFormat="1" ht="15">
      <c r="A21" s="225" t="s">
        <v>11</v>
      </c>
      <c r="B21" s="273" t="s">
        <v>72</v>
      </c>
      <c r="C21" s="352" t="s">
        <v>6</v>
      </c>
      <c r="D21" s="406">
        <v>0</v>
      </c>
      <c r="E21" s="407">
        <v>0</v>
      </c>
      <c r="F21" s="437">
        <v>0</v>
      </c>
      <c r="G21" s="447">
        <v>0</v>
      </c>
      <c r="H21" s="437">
        <v>0</v>
      </c>
      <c r="I21" s="497">
        <v>0</v>
      </c>
      <c r="J21" s="437">
        <v>0</v>
      </c>
      <c r="K21" s="447">
        <v>0</v>
      </c>
      <c r="L21" s="437">
        <v>0</v>
      </c>
      <c r="M21" s="447">
        <v>0</v>
      </c>
      <c r="N21" s="325">
        <f t="shared" ref="N21:O23" si="3">SUM(F21,H21,J21,L21)</f>
        <v>0</v>
      </c>
      <c r="O21" s="307">
        <f t="shared" si="3"/>
        <v>0</v>
      </c>
      <c r="Q21" s="334">
        <f>N21-F21-H21-J21-L21</f>
        <v>0</v>
      </c>
      <c r="R21" s="334">
        <f>O21-G21-I21-K21-M21</f>
        <v>0</v>
      </c>
      <c r="S21" s="130"/>
      <c r="T21" s="129"/>
      <c r="U21" s="130"/>
      <c r="V21" s="129"/>
      <c r="W21" s="130"/>
      <c r="X21" s="129"/>
      <c r="Y21" s="130"/>
      <c r="Z21" s="129"/>
      <c r="AA21" s="129"/>
      <c r="AB21" s="129"/>
      <c r="AC21" s="130"/>
      <c r="AD21" s="129"/>
      <c r="AE21" s="130"/>
      <c r="AF21" s="129"/>
      <c r="AG21" s="130"/>
      <c r="AH21" s="129"/>
      <c r="AI21" s="130"/>
      <c r="AJ21" s="129"/>
      <c r="AK21" s="130"/>
    </row>
    <row r="22" spans="1:37" s="111" customFormat="1" ht="15">
      <c r="A22" s="225"/>
      <c r="B22" s="287" t="s">
        <v>73</v>
      </c>
      <c r="C22" s="352" t="s">
        <v>7</v>
      </c>
      <c r="D22" s="406">
        <v>0</v>
      </c>
      <c r="E22" s="407">
        <v>0</v>
      </c>
      <c r="F22" s="437">
        <v>0</v>
      </c>
      <c r="G22" s="447">
        <v>0</v>
      </c>
      <c r="H22" s="437">
        <v>0</v>
      </c>
      <c r="I22" s="497">
        <v>0</v>
      </c>
      <c r="J22" s="437">
        <v>0</v>
      </c>
      <c r="K22" s="447">
        <v>0</v>
      </c>
      <c r="L22" s="437">
        <v>0</v>
      </c>
      <c r="M22" s="447">
        <v>0</v>
      </c>
      <c r="N22" s="325">
        <f t="shared" si="3"/>
        <v>0</v>
      </c>
      <c r="O22" s="307">
        <f t="shared" si="3"/>
        <v>0</v>
      </c>
      <c r="Q22" s="334">
        <f>N22-F22-H22-J22-L22</f>
        <v>0</v>
      </c>
      <c r="R22" s="334">
        <f>O22-G22-I22-K22-M22</f>
        <v>0</v>
      </c>
      <c r="S22" s="130"/>
      <c r="T22" s="129"/>
      <c r="U22" s="130"/>
      <c r="V22" s="129"/>
      <c r="W22" s="130"/>
      <c r="X22" s="129"/>
      <c r="Y22" s="130"/>
      <c r="Z22" s="129"/>
      <c r="AA22" s="129"/>
      <c r="AB22" s="129"/>
      <c r="AC22" s="130"/>
      <c r="AD22" s="129"/>
      <c r="AE22" s="130"/>
      <c r="AF22" s="129"/>
      <c r="AG22" s="130"/>
      <c r="AH22" s="129"/>
      <c r="AI22" s="130"/>
      <c r="AJ22" s="129"/>
      <c r="AK22" s="130"/>
    </row>
    <row r="23" spans="1:37" s="111" customFormat="1" ht="15">
      <c r="A23" s="225"/>
      <c r="B23" s="219"/>
      <c r="C23" s="352" t="s">
        <v>90</v>
      </c>
      <c r="D23" s="406">
        <v>0</v>
      </c>
      <c r="E23" s="407">
        <v>0</v>
      </c>
      <c r="F23" s="437">
        <v>0</v>
      </c>
      <c r="G23" s="447">
        <v>0</v>
      </c>
      <c r="H23" s="437">
        <v>0</v>
      </c>
      <c r="I23" s="497">
        <v>0</v>
      </c>
      <c r="J23" s="437">
        <v>0</v>
      </c>
      <c r="K23" s="447">
        <v>0</v>
      </c>
      <c r="L23" s="437">
        <v>0</v>
      </c>
      <c r="M23" s="447">
        <v>0</v>
      </c>
      <c r="N23" s="325">
        <f t="shared" si="3"/>
        <v>0</v>
      </c>
      <c r="O23" s="307">
        <f t="shared" si="3"/>
        <v>0</v>
      </c>
      <c r="Q23" s="334"/>
      <c r="R23" s="334"/>
      <c r="S23" s="130"/>
      <c r="T23" s="129"/>
      <c r="U23" s="130"/>
      <c r="V23" s="129"/>
      <c r="W23" s="130"/>
      <c r="X23" s="129"/>
      <c r="Y23" s="130"/>
      <c r="Z23" s="129"/>
      <c r="AA23" s="129"/>
      <c r="AB23" s="129"/>
      <c r="AC23" s="130"/>
      <c r="AD23" s="129"/>
      <c r="AE23" s="130"/>
      <c r="AF23" s="129"/>
      <c r="AG23" s="130"/>
      <c r="AH23" s="129"/>
      <c r="AI23" s="130"/>
      <c r="AJ23" s="129"/>
      <c r="AK23" s="130"/>
    </row>
    <row r="24" spans="1:37" s="111" customFormat="1" ht="15">
      <c r="A24" s="226"/>
      <c r="B24" s="220"/>
      <c r="C24" s="131"/>
      <c r="D24" s="406"/>
      <c r="E24" s="407"/>
      <c r="F24" s="445"/>
      <c r="G24" s="448"/>
      <c r="H24" s="445"/>
      <c r="I24" s="498"/>
      <c r="J24" s="445"/>
      <c r="K24" s="448"/>
      <c r="L24" s="445"/>
      <c r="M24" s="448"/>
      <c r="N24" s="326"/>
      <c r="O24" s="309"/>
      <c r="Q24" s="332"/>
      <c r="R24" s="335"/>
      <c r="S24" s="130"/>
      <c r="T24" s="129"/>
      <c r="U24" s="130"/>
      <c r="V24" s="129"/>
      <c r="W24" s="130"/>
      <c r="X24" s="129"/>
      <c r="Y24" s="130"/>
      <c r="Z24" s="129"/>
      <c r="AA24" s="134"/>
      <c r="AB24" s="129"/>
      <c r="AC24" s="130"/>
      <c r="AD24" s="129"/>
      <c r="AE24" s="130"/>
      <c r="AF24" s="129"/>
      <c r="AG24" s="130"/>
      <c r="AH24" s="129"/>
      <c r="AI24" s="130"/>
      <c r="AJ24" s="129"/>
      <c r="AK24" s="130"/>
    </row>
    <row r="25" spans="1:37" s="111" customFormat="1" ht="15">
      <c r="A25" s="225" t="s">
        <v>12</v>
      </c>
      <c r="B25" s="273" t="s">
        <v>74</v>
      </c>
      <c r="C25" s="352" t="s">
        <v>6</v>
      </c>
      <c r="D25" s="406">
        <v>36</v>
      </c>
      <c r="E25" s="407">
        <v>91994.552000000011</v>
      </c>
      <c r="F25" s="403">
        <v>8</v>
      </c>
      <c r="G25" s="447">
        <v>48285</v>
      </c>
      <c r="H25" s="403">
        <v>10</v>
      </c>
      <c r="I25" s="497">
        <v>6669.5169999999998</v>
      </c>
      <c r="J25" s="502">
        <v>17</v>
      </c>
      <c r="K25" s="447">
        <v>20245.488000000001</v>
      </c>
      <c r="L25" s="502">
        <v>7</v>
      </c>
      <c r="M25" s="447">
        <v>4225.1750000000002</v>
      </c>
      <c r="N25" s="325">
        <f t="shared" ref="N25:O27" si="4">SUM(F25,H25,J25,L25)</f>
        <v>42</v>
      </c>
      <c r="O25" s="307">
        <f t="shared" si="4"/>
        <v>79425.180000000008</v>
      </c>
      <c r="Q25" s="334">
        <f>N25-F25-H25-J25-L25</f>
        <v>0</v>
      </c>
      <c r="R25" s="334">
        <f>O25-G25-I25-K25-M25</f>
        <v>0</v>
      </c>
      <c r="S25" s="130"/>
      <c r="T25" s="129"/>
      <c r="U25" s="130"/>
      <c r="V25" s="129"/>
      <c r="W25" s="130"/>
      <c r="X25" s="129"/>
      <c r="Y25" s="130"/>
      <c r="Z25" s="129"/>
      <c r="AA25" s="129"/>
      <c r="AB25" s="129"/>
      <c r="AC25" s="130"/>
      <c r="AD25" s="129"/>
      <c r="AE25" s="130"/>
      <c r="AF25" s="129"/>
      <c r="AG25" s="130"/>
      <c r="AH25" s="129"/>
      <c r="AI25" s="130"/>
      <c r="AJ25" s="129"/>
      <c r="AK25" s="130"/>
    </row>
    <row r="26" spans="1:37" s="111" customFormat="1" ht="15">
      <c r="A26" s="225"/>
      <c r="B26" s="287" t="s">
        <v>75</v>
      </c>
      <c r="C26" s="352" t="s">
        <v>7</v>
      </c>
      <c r="D26" s="406">
        <v>41</v>
      </c>
      <c r="E26" s="407">
        <v>10158.423000000001</v>
      </c>
      <c r="F26" s="403">
        <v>4</v>
      </c>
      <c r="G26" s="447">
        <v>217</v>
      </c>
      <c r="H26" s="403">
        <v>7</v>
      </c>
      <c r="I26" s="497">
        <v>438.45</v>
      </c>
      <c r="J26" s="502">
        <v>10</v>
      </c>
      <c r="K26" s="447">
        <v>7023.99</v>
      </c>
      <c r="L26" s="502">
        <v>6</v>
      </c>
      <c r="M26" s="447">
        <v>10782.350999999999</v>
      </c>
      <c r="N26" s="325">
        <f t="shared" si="4"/>
        <v>27</v>
      </c>
      <c r="O26" s="307">
        <f t="shared" si="4"/>
        <v>18461.790999999997</v>
      </c>
      <c r="Q26" s="334">
        <f>N26-F26-H26-J26-L26</f>
        <v>0</v>
      </c>
      <c r="R26" s="334">
        <f>O26-G26-I26-K26-M26</f>
        <v>0</v>
      </c>
      <c r="S26" s="130"/>
      <c r="T26" s="129"/>
      <c r="U26" s="130"/>
      <c r="V26" s="129"/>
      <c r="W26" s="130"/>
      <c r="X26" s="129"/>
      <c r="Y26" s="130"/>
      <c r="Z26" s="129"/>
      <c r="AA26" s="129"/>
      <c r="AB26" s="129"/>
      <c r="AC26" s="130"/>
      <c r="AD26" s="129"/>
      <c r="AE26" s="130"/>
      <c r="AF26" s="129"/>
      <c r="AG26" s="130"/>
      <c r="AH26" s="129"/>
      <c r="AI26" s="130"/>
      <c r="AJ26" s="129"/>
      <c r="AK26" s="130"/>
    </row>
    <row r="27" spans="1:37" s="111" customFormat="1" ht="15">
      <c r="A27" s="225"/>
      <c r="B27" s="219"/>
      <c r="C27" s="352" t="s">
        <v>90</v>
      </c>
      <c r="D27" s="406">
        <v>153</v>
      </c>
      <c r="E27" s="407">
        <v>55335.994000000006</v>
      </c>
      <c r="F27" s="403">
        <v>41</v>
      </c>
      <c r="G27" s="447">
        <v>6397</v>
      </c>
      <c r="H27" s="403">
        <v>39</v>
      </c>
      <c r="I27" s="497">
        <v>2613.248</v>
      </c>
      <c r="J27" s="502">
        <v>46</v>
      </c>
      <c r="K27" s="447">
        <v>6665.48</v>
      </c>
      <c r="L27" s="502">
        <v>44</v>
      </c>
      <c r="M27" s="447">
        <v>6550.527</v>
      </c>
      <c r="N27" s="325">
        <f t="shared" si="4"/>
        <v>170</v>
      </c>
      <c r="O27" s="307">
        <f t="shared" si="4"/>
        <v>22226.254999999997</v>
      </c>
      <c r="Q27" s="334"/>
      <c r="R27" s="334"/>
      <c r="S27" s="130"/>
      <c r="T27" s="129"/>
      <c r="U27" s="130"/>
      <c r="V27" s="129"/>
      <c r="W27" s="130"/>
      <c r="X27" s="129"/>
      <c r="Y27" s="130"/>
      <c r="Z27" s="129"/>
      <c r="AA27" s="129"/>
      <c r="AB27" s="129"/>
      <c r="AC27" s="130"/>
      <c r="AD27" s="129"/>
      <c r="AE27" s="130"/>
      <c r="AF27" s="129"/>
      <c r="AG27" s="130"/>
      <c r="AH27" s="129"/>
      <c r="AI27" s="130"/>
      <c r="AJ27" s="129"/>
      <c r="AK27" s="130"/>
    </row>
    <row r="28" spans="1:37" s="111" customFormat="1" ht="15">
      <c r="A28" s="226"/>
      <c r="B28" s="220"/>
      <c r="C28" s="131"/>
      <c r="D28" s="406"/>
      <c r="E28" s="407"/>
      <c r="F28" s="445"/>
      <c r="G28" s="448"/>
      <c r="H28" s="445"/>
      <c r="I28" s="498"/>
      <c r="J28" s="445"/>
      <c r="K28" s="448"/>
      <c r="L28" s="445"/>
      <c r="M28" s="448"/>
      <c r="N28" s="326"/>
      <c r="O28" s="309"/>
      <c r="Q28" s="332"/>
      <c r="R28" s="335"/>
      <c r="S28" s="130"/>
      <c r="T28" s="129"/>
      <c r="U28" s="130"/>
      <c r="V28" s="129"/>
      <c r="W28" s="130"/>
      <c r="X28" s="129"/>
      <c r="Y28" s="130"/>
      <c r="Z28" s="129"/>
      <c r="AA28" s="134"/>
      <c r="AB28" s="129"/>
      <c r="AC28" s="130"/>
      <c r="AD28" s="129"/>
      <c r="AE28" s="130"/>
      <c r="AF28" s="129"/>
      <c r="AG28" s="130"/>
      <c r="AH28" s="129"/>
      <c r="AI28" s="130"/>
      <c r="AJ28" s="129"/>
      <c r="AK28" s="130"/>
    </row>
    <row r="29" spans="1:37" s="111" customFormat="1" ht="15">
      <c r="A29" s="225" t="s">
        <v>13</v>
      </c>
      <c r="B29" s="273" t="s">
        <v>76</v>
      </c>
      <c r="C29" s="352" t="s">
        <v>6</v>
      </c>
      <c r="D29" s="406">
        <v>6</v>
      </c>
      <c r="E29" s="407">
        <v>10038.923000000001</v>
      </c>
      <c r="F29" s="437">
        <v>1</v>
      </c>
      <c r="G29" s="447">
        <v>2</v>
      </c>
      <c r="H29" s="437">
        <v>0</v>
      </c>
      <c r="I29" s="497">
        <v>0</v>
      </c>
      <c r="J29" s="437">
        <v>0</v>
      </c>
      <c r="K29" s="447">
        <v>0</v>
      </c>
      <c r="L29" s="437">
        <v>0</v>
      </c>
      <c r="M29" s="447">
        <v>0</v>
      </c>
      <c r="N29" s="325">
        <f t="shared" ref="N29:O31" si="5">SUM(F29,H29,J29,L29)</f>
        <v>1</v>
      </c>
      <c r="O29" s="307">
        <f t="shared" si="5"/>
        <v>2</v>
      </c>
      <c r="Q29" s="334">
        <f>N29-F29-H29-J29-L29</f>
        <v>0</v>
      </c>
      <c r="R29" s="334">
        <f>O29-G29-I29-K29-M29</f>
        <v>0</v>
      </c>
      <c r="S29" s="130"/>
      <c r="T29" s="129"/>
      <c r="U29" s="130"/>
      <c r="V29" s="129"/>
      <c r="W29" s="130"/>
      <c r="X29" s="129"/>
      <c r="Y29" s="130"/>
      <c r="Z29" s="129"/>
      <c r="AA29" s="129"/>
      <c r="AB29" s="129"/>
      <c r="AC29" s="130"/>
      <c r="AD29" s="129"/>
      <c r="AE29" s="130"/>
      <c r="AF29" s="129"/>
      <c r="AG29" s="130"/>
      <c r="AH29" s="129"/>
      <c r="AI29" s="130"/>
      <c r="AJ29" s="129"/>
      <c r="AK29" s="130"/>
    </row>
    <row r="30" spans="1:37" s="111" customFormat="1" ht="15">
      <c r="A30" s="225"/>
      <c r="B30" s="287" t="s">
        <v>77</v>
      </c>
      <c r="C30" s="352" t="s">
        <v>7</v>
      </c>
      <c r="D30" s="406">
        <v>2</v>
      </c>
      <c r="E30" s="407">
        <v>58.735999999999997</v>
      </c>
      <c r="F30" s="437">
        <v>0</v>
      </c>
      <c r="G30" s="447">
        <v>0</v>
      </c>
      <c r="H30" s="437">
        <v>0</v>
      </c>
      <c r="I30" s="497">
        <v>0</v>
      </c>
      <c r="J30" s="437">
        <v>0</v>
      </c>
      <c r="K30" s="447">
        <v>0</v>
      </c>
      <c r="L30" s="437">
        <v>0</v>
      </c>
      <c r="M30" s="447">
        <v>0</v>
      </c>
      <c r="N30" s="325">
        <f t="shared" si="5"/>
        <v>0</v>
      </c>
      <c r="O30" s="307">
        <f t="shared" si="5"/>
        <v>0</v>
      </c>
      <c r="Q30" s="334">
        <f>N30-F30-H30-J30-L30</f>
        <v>0</v>
      </c>
      <c r="R30" s="334">
        <f>O30-G30-I30-K30-M30</f>
        <v>0</v>
      </c>
      <c r="S30" s="130"/>
      <c r="T30" s="129"/>
      <c r="U30" s="130"/>
      <c r="V30" s="129"/>
      <c r="W30" s="130"/>
      <c r="X30" s="129"/>
      <c r="Y30" s="130"/>
      <c r="Z30" s="129"/>
      <c r="AA30" s="129"/>
      <c r="AB30" s="129"/>
      <c r="AC30" s="130"/>
      <c r="AD30" s="129"/>
      <c r="AE30" s="130"/>
      <c r="AF30" s="129"/>
      <c r="AG30" s="130"/>
      <c r="AH30" s="129"/>
      <c r="AI30" s="130"/>
      <c r="AJ30" s="129"/>
      <c r="AK30" s="130"/>
    </row>
    <row r="31" spans="1:37" s="111" customFormat="1" ht="15">
      <c r="A31" s="225"/>
      <c r="B31" s="219"/>
      <c r="C31" s="352" t="s">
        <v>90</v>
      </c>
      <c r="D31" s="406">
        <v>0</v>
      </c>
      <c r="E31" s="407">
        <v>0</v>
      </c>
      <c r="F31" s="437">
        <v>0</v>
      </c>
      <c r="G31" s="447">
        <v>0</v>
      </c>
      <c r="H31" s="437">
        <v>0</v>
      </c>
      <c r="I31" s="497">
        <v>0</v>
      </c>
      <c r="J31" s="437">
        <v>0</v>
      </c>
      <c r="K31" s="447">
        <v>0</v>
      </c>
      <c r="L31" s="437">
        <v>0</v>
      </c>
      <c r="M31" s="447">
        <v>0</v>
      </c>
      <c r="N31" s="325">
        <f t="shared" si="5"/>
        <v>0</v>
      </c>
      <c r="O31" s="307">
        <f t="shared" si="5"/>
        <v>0</v>
      </c>
      <c r="Q31" s="334"/>
      <c r="R31" s="334"/>
      <c r="S31" s="130"/>
      <c r="T31" s="129"/>
      <c r="U31" s="130"/>
      <c r="V31" s="129"/>
      <c r="W31" s="130"/>
      <c r="X31" s="129"/>
      <c r="Y31" s="130"/>
      <c r="Z31" s="129"/>
      <c r="AA31" s="129"/>
      <c r="AB31" s="129"/>
      <c r="AC31" s="130"/>
      <c r="AD31" s="129"/>
      <c r="AE31" s="130"/>
      <c r="AF31" s="129"/>
      <c r="AG31" s="130"/>
      <c r="AH31" s="129"/>
      <c r="AI31" s="130"/>
      <c r="AJ31" s="129"/>
      <c r="AK31" s="130"/>
    </row>
    <row r="32" spans="1:37" s="111" customFormat="1" ht="15">
      <c r="A32" s="226"/>
      <c r="B32" s="220"/>
      <c r="C32" s="131"/>
      <c r="D32" s="406"/>
      <c r="E32" s="407"/>
      <c r="F32" s="445"/>
      <c r="G32" s="448"/>
      <c r="H32" s="445"/>
      <c r="I32" s="498"/>
      <c r="J32" s="445"/>
      <c r="K32" s="448"/>
      <c r="L32" s="445"/>
      <c r="M32" s="448"/>
      <c r="N32" s="326"/>
      <c r="O32" s="309"/>
      <c r="Q32" s="332"/>
      <c r="R32" s="335"/>
      <c r="S32" s="130"/>
      <c r="T32" s="129"/>
      <c r="U32" s="130"/>
      <c r="V32" s="129"/>
      <c r="W32" s="130"/>
      <c r="X32" s="129"/>
      <c r="Y32" s="130"/>
      <c r="Z32" s="129"/>
      <c r="AA32" s="134"/>
      <c r="AB32" s="129"/>
      <c r="AC32" s="130"/>
      <c r="AD32" s="129"/>
      <c r="AE32" s="130"/>
      <c r="AF32" s="129"/>
      <c r="AG32" s="130"/>
      <c r="AH32" s="129"/>
      <c r="AI32" s="130"/>
      <c r="AJ32" s="129"/>
      <c r="AK32" s="130"/>
    </row>
    <row r="33" spans="1:37" s="111" customFormat="1" ht="15">
      <c r="A33" s="225" t="s">
        <v>14</v>
      </c>
      <c r="B33" s="273" t="s">
        <v>78</v>
      </c>
      <c r="C33" s="352" t="s">
        <v>6</v>
      </c>
      <c r="D33" s="406">
        <v>0</v>
      </c>
      <c r="E33" s="407">
        <v>0</v>
      </c>
      <c r="F33" s="437">
        <v>0</v>
      </c>
      <c r="G33" s="447">
        <v>0</v>
      </c>
      <c r="H33" s="437">
        <v>0</v>
      </c>
      <c r="I33" s="497">
        <v>0</v>
      </c>
      <c r="J33" s="437">
        <v>0</v>
      </c>
      <c r="K33" s="447">
        <v>0</v>
      </c>
      <c r="L33" s="437">
        <v>0</v>
      </c>
      <c r="M33" s="447">
        <v>0</v>
      </c>
      <c r="N33" s="325">
        <f>SUM(F33,H33,J33,L33)</f>
        <v>0</v>
      </c>
      <c r="O33" s="307">
        <f>SUM(G33,I33,K33,M33)</f>
        <v>0</v>
      </c>
      <c r="Q33" s="334">
        <f>N33-F33-H33-J33-L33</f>
        <v>0</v>
      </c>
      <c r="R33" s="334">
        <f>O33-G33-I33-K33-M33</f>
        <v>0</v>
      </c>
      <c r="S33" s="130"/>
      <c r="T33" s="129"/>
      <c r="U33" s="130"/>
      <c r="V33" s="129"/>
      <c r="W33" s="130"/>
      <c r="X33" s="129"/>
      <c r="Y33" s="130"/>
      <c r="Z33" s="129"/>
      <c r="AA33" s="129"/>
      <c r="AB33" s="129"/>
      <c r="AC33" s="130"/>
      <c r="AD33" s="129"/>
      <c r="AE33" s="130"/>
      <c r="AF33" s="129"/>
      <c r="AG33" s="130"/>
      <c r="AH33" s="129"/>
      <c r="AI33" s="130"/>
      <c r="AJ33" s="129"/>
      <c r="AK33" s="130"/>
    </row>
    <row r="34" spans="1:37" s="111" customFormat="1" ht="15">
      <c r="A34" s="225" t="s">
        <v>15</v>
      </c>
      <c r="B34" s="287" t="s">
        <v>79</v>
      </c>
      <c r="C34" s="352" t="s">
        <v>7</v>
      </c>
      <c r="D34" s="406">
        <v>0</v>
      </c>
      <c r="E34" s="407">
        <v>0</v>
      </c>
      <c r="F34" s="437">
        <v>0</v>
      </c>
      <c r="G34" s="447">
        <v>0</v>
      </c>
      <c r="H34" s="437">
        <v>0</v>
      </c>
      <c r="I34" s="497">
        <v>0</v>
      </c>
      <c r="J34" s="437">
        <v>0</v>
      </c>
      <c r="K34" s="447">
        <v>0</v>
      </c>
      <c r="L34" s="437">
        <v>0</v>
      </c>
      <c r="M34" s="447">
        <v>0</v>
      </c>
      <c r="N34" s="325">
        <f>SUM(F34,H34,J34,L34)</f>
        <v>0</v>
      </c>
      <c r="O34" s="307">
        <f>SUM(G34,I34,K34,M34)</f>
        <v>0</v>
      </c>
      <c r="Q34" s="334">
        <f>N34-F34-H34-J34-L34</f>
        <v>0</v>
      </c>
      <c r="R34" s="334">
        <f>O34-G34-I34-K34-M34</f>
        <v>0</v>
      </c>
      <c r="S34" s="130"/>
      <c r="T34" s="129"/>
      <c r="U34" s="130"/>
      <c r="V34" s="129"/>
      <c r="W34" s="130"/>
      <c r="X34" s="129"/>
      <c r="Y34" s="130"/>
      <c r="Z34" s="129"/>
      <c r="AA34" s="129"/>
      <c r="AB34" s="129"/>
      <c r="AC34" s="130"/>
      <c r="AD34" s="129"/>
      <c r="AE34" s="130"/>
      <c r="AF34" s="129"/>
      <c r="AG34" s="130"/>
      <c r="AH34" s="129"/>
      <c r="AI34" s="130"/>
      <c r="AJ34" s="129"/>
      <c r="AK34" s="130"/>
    </row>
    <row r="35" spans="1:37" s="111" customFormat="1" ht="15">
      <c r="A35" s="225"/>
      <c r="B35" s="219"/>
      <c r="C35" s="352" t="s">
        <v>90</v>
      </c>
      <c r="D35" s="406">
        <v>0</v>
      </c>
      <c r="E35" s="407">
        <v>0</v>
      </c>
      <c r="F35" s="437">
        <v>0</v>
      </c>
      <c r="G35" s="447">
        <v>0</v>
      </c>
      <c r="H35" s="437">
        <v>0</v>
      </c>
      <c r="I35" s="497">
        <v>0</v>
      </c>
      <c r="J35" s="437">
        <v>0</v>
      </c>
      <c r="K35" s="447">
        <v>0</v>
      </c>
      <c r="L35" s="437">
        <v>0</v>
      </c>
      <c r="M35" s="447">
        <v>0</v>
      </c>
      <c r="N35" s="325"/>
      <c r="O35" s="307">
        <f>SUM(G35,I35,K35,M35)</f>
        <v>0</v>
      </c>
      <c r="Q35" s="334"/>
      <c r="R35" s="334"/>
      <c r="S35" s="130"/>
      <c r="T35" s="129"/>
      <c r="U35" s="130"/>
      <c r="V35" s="129"/>
      <c r="W35" s="130"/>
      <c r="X35" s="129"/>
      <c r="Y35" s="130"/>
      <c r="Z35" s="129"/>
      <c r="AA35" s="129"/>
      <c r="AB35" s="129"/>
      <c r="AC35" s="130"/>
      <c r="AD35" s="129"/>
      <c r="AE35" s="130"/>
      <c r="AF35" s="129"/>
      <c r="AG35" s="130"/>
      <c r="AH35" s="129"/>
      <c r="AI35" s="130"/>
      <c r="AJ35" s="129"/>
      <c r="AK35" s="130"/>
    </row>
    <row r="36" spans="1:37" s="111" customFormat="1" ht="15">
      <c r="A36" s="226"/>
      <c r="B36" s="220"/>
      <c r="C36" s="131"/>
      <c r="D36" s="406"/>
      <c r="E36" s="407"/>
      <c r="F36" s="445"/>
      <c r="G36" s="448"/>
      <c r="H36" s="445"/>
      <c r="I36" s="498"/>
      <c r="J36" s="445"/>
      <c r="K36" s="448"/>
      <c r="L36" s="445"/>
      <c r="M36" s="448"/>
      <c r="N36" s="326"/>
      <c r="O36" s="309"/>
      <c r="Q36" s="336"/>
      <c r="R36" s="335"/>
      <c r="S36" s="130"/>
      <c r="T36" s="129"/>
      <c r="U36" s="130"/>
      <c r="V36" s="129"/>
      <c r="W36" s="130"/>
      <c r="X36" s="129"/>
      <c r="Y36" s="130"/>
      <c r="Z36" s="129"/>
      <c r="AA36" s="129"/>
      <c r="AB36" s="129"/>
      <c r="AC36" s="130"/>
      <c r="AD36" s="129"/>
      <c r="AE36" s="130"/>
      <c r="AF36" s="129"/>
      <c r="AG36" s="130"/>
      <c r="AH36" s="129"/>
      <c r="AI36" s="130"/>
      <c r="AJ36" s="129"/>
      <c r="AK36" s="130"/>
    </row>
    <row r="37" spans="1:37" s="111" customFormat="1" ht="15">
      <c r="A37" s="225" t="s">
        <v>18</v>
      </c>
      <c r="B37" s="273" t="s">
        <v>80</v>
      </c>
      <c r="C37" s="352" t="s">
        <v>6</v>
      </c>
      <c r="D37" s="406">
        <v>12</v>
      </c>
      <c r="E37" s="407">
        <v>4658.0329999999994</v>
      </c>
      <c r="F37" s="403">
        <v>4</v>
      </c>
      <c r="G37" s="449">
        <v>142</v>
      </c>
      <c r="H37" s="403">
        <v>4</v>
      </c>
      <c r="I37" s="499">
        <v>594.74800000000005</v>
      </c>
      <c r="J37" s="502">
        <v>1</v>
      </c>
      <c r="K37" s="449">
        <v>41.125999999999998</v>
      </c>
      <c r="L37" s="502">
        <v>71</v>
      </c>
      <c r="M37" s="449">
        <v>2850.2</v>
      </c>
      <c r="N37" s="325">
        <f t="shared" ref="N37:O39" si="6">SUM(F37,H37,J37,L37)</f>
        <v>80</v>
      </c>
      <c r="O37" s="307">
        <f t="shared" si="6"/>
        <v>3628.0739999999996</v>
      </c>
      <c r="Q37" s="334">
        <f>N37-F37-H37-J37-L37</f>
        <v>0</v>
      </c>
      <c r="R37" s="334">
        <f>O37-G37-I37-K37-M37</f>
        <v>0</v>
      </c>
      <c r="S37" s="130"/>
      <c r="T37" s="129"/>
      <c r="U37" s="130"/>
      <c r="V37" s="129"/>
      <c r="W37" s="130"/>
      <c r="X37" s="129"/>
      <c r="Y37" s="130"/>
      <c r="Z37" s="129"/>
      <c r="AA37" s="129"/>
      <c r="AB37" s="129"/>
      <c r="AC37" s="130"/>
      <c r="AD37" s="129"/>
      <c r="AE37" s="130"/>
      <c r="AF37" s="129"/>
      <c r="AG37" s="130"/>
      <c r="AH37" s="129"/>
      <c r="AI37" s="130"/>
      <c r="AJ37" s="129"/>
      <c r="AK37" s="130"/>
    </row>
    <row r="38" spans="1:37" s="111" customFormat="1" ht="13.5" customHeight="1">
      <c r="A38" s="225"/>
      <c r="B38" s="287" t="s">
        <v>81</v>
      </c>
      <c r="C38" s="352" t="s">
        <v>7</v>
      </c>
      <c r="D38" s="406">
        <v>1</v>
      </c>
      <c r="E38" s="407">
        <v>28.8</v>
      </c>
      <c r="F38" s="403">
        <v>2</v>
      </c>
      <c r="G38" s="447">
        <v>18</v>
      </c>
      <c r="H38" s="403">
        <v>0</v>
      </c>
      <c r="I38" s="497">
        <v>0</v>
      </c>
      <c r="J38" s="502">
        <v>0</v>
      </c>
      <c r="K38" s="447">
        <v>0</v>
      </c>
      <c r="L38" s="502">
        <v>0</v>
      </c>
      <c r="M38" s="447">
        <v>0</v>
      </c>
      <c r="N38" s="325">
        <f t="shared" si="6"/>
        <v>2</v>
      </c>
      <c r="O38" s="307">
        <f t="shared" si="6"/>
        <v>18</v>
      </c>
      <c r="Q38" s="334">
        <f>N38-F38-H38-J38-L38</f>
        <v>0</v>
      </c>
      <c r="R38" s="334">
        <f>O38-G38-I38-K38-M38</f>
        <v>0</v>
      </c>
      <c r="S38" s="130"/>
      <c r="T38" s="129"/>
      <c r="U38" s="130"/>
      <c r="V38" s="129"/>
      <c r="W38" s="130"/>
      <c r="X38" s="129"/>
      <c r="Y38" s="130"/>
      <c r="Z38" s="129"/>
      <c r="AA38" s="129"/>
      <c r="AB38" s="129"/>
      <c r="AC38" s="130"/>
      <c r="AD38" s="129"/>
      <c r="AE38" s="130"/>
      <c r="AF38" s="129"/>
      <c r="AG38" s="130"/>
      <c r="AH38" s="129"/>
      <c r="AI38" s="130"/>
      <c r="AJ38" s="129"/>
      <c r="AK38" s="130"/>
    </row>
    <row r="39" spans="1:37" s="111" customFormat="1" ht="13.5" customHeight="1">
      <c r="A39" s="225"/>
      <c r="B39" s="219"/>
      <c r="C39" s="352" t="s">
        <v>90</v>
      </c>
      <c r="D39" s="406">
        <v>1</v>
      </c>
      <c r="E39" s="407">
        <v>270.25</v>
      </c>
      <c r="F39" s="437">
        <v>0</v>
      </c>
      <c r="G39" s="447">
        <v>0</v>
      </c>
      <c r="H39" s="437">
        <v>0</v>
      </c>
      <c r="I39" s="497">
        <v>0</v>
      </c>
      <c r="J39" s="437">
        <v>0</v>
      </c>
      <c r="K39" s="447">
        <v>0</v>
      </c>
      <c r="L39" s="437">
        <v>0</v>
      </c>
      <c r="M39" s="447">
        <v>0</v>
      </c>
      <c r="N39" s="325">
        <f t="shared" si="6"/>
        <v>0</v>
      </c>
      <c r="O39" s="307">
        <f t="shared" si="6"/>
        <v>0</v>
      </c>
      <c r="Q39" s="334"/>
      <c r="R39" s="334"/>
      <c r="S39" s="130"/>
      <c r="T39" s="129"/>
      <c r="U39" s="130"/>
      <c r="V39" s="129"/>
      <c r="W39" s="130"/>
      <c r="X39" s="129"/>
      <c r="Y39" s="130"/>
      <c r="Z39" s="129"/>
      <c r="AA39" s="129"/>
      <c r="AB39" s="129"/>
      <c r="AC39" s="130"/>
      <c r="AD39" s="129"/>
      <c r="AE39" s="130"/>
      <c r="AF39" s="129"/>
      <c r="AG39" s="130"/>
      <c r="AH39" s="129"/>
      <c r="AI39" s="130"/>
      <c r="AJ39" s="129"/>
      <c r="AK39" s="130"/>
    </row>
    <row r="40" spans="1:37" s="111" customFormat="1" ht="15">
      <c r="A40" s="226"/>
      <c r="B40" s="220"/>
      <c r="C40" s="308"/>
      <c r="D40" s="406"/>
      <c r="E40" s="407"/>
      <c r="F40" s="445"/>
      <c r="G40" s="448"/>
      <c r="H40" s="445"/>
      <c r="I40" s="498"/>
      <c r="J40" s="445"/>
      <c r="K40" s="448"/>
      <c r="L40" s="445"/>
      <c r="M40" s="448"/>
      <c r="N40" s="326"/>
      <c r="O40" s="309"/>
      <c r="Q40" s="332"/>
      <c r="R40" s="335"/>
      <c r="S40" s="130"/>
      <c r="T40" s="129"/>
      <c r="U40" s="130"/>
      <c r="V40" s="129"/>
      <c r="W40" s="130"/>
      <c r="X40" s="129"/>
      <c r="Y40" s="130"/>
      <c r="Z40" s="129"/>
      <c r="AA40" s="134"/>
      <c r="AB40" s="129"/>
      <c r="AC40" s="130"/>
      <c r="AD40" s="129"/>
      <c r="AE40" s="130"/>
      <c r="AF40" s="129"/>
      <c r="AG40" s="130"/>
      <c r="AH40" s="129"/>
      <c r="AI40" s="130"/>
      <c r="AJ40" s="129"/>
      <c r="AK40" s="130"/>
    </row>
    <row r="41" spans="1:37" s="154" customFormat="1" ht="15">
      <c r="A41" s="225" t="s">
        <v>38</v>
      </c>
      <c r="B41" s="219" t="s">
        <v>82</v>
      </c>
      <c r="C41" s="310"/>
      <c r="D41" s="406">
        <v>67</v>
      </c>
      <c r="E41" s="407">
        <v>162221.46100000001</v>
      </c>
      <c r="F41" s="403">
        <v>22</v>
      </c>
      <c r="G41" s="450">
        <v>17038</v>
      </c>
      <c r="H41" s="403">
        <v>12</v>
      </c>
      <c r="I41" s="500">
        <v>10844.175999999999</v>
      </c>
      <c r="J41" s="502">
        <v>20</v>
      </c>
      <c r="K41" s="450">
        <v>7484.5360000000001</v>
      </c>
      <c r="L41" s="502">
        <v>12</v>
      </c>
      <c r="M41" s="450">
        <v>10600.236999999999</v>
      </c>
      <c r="N41" s="325">
        <f>SUM(F41,H41,J41,L41)</f>
        <v>66</v>
      </c>
      <c r="O41" s="307">
        <f>SUM(G41,I41,K41,M41)</f>
        <v>45966.949000000001</v>
      </c>
      <c r="Q41" s="334">
        <f>N41-F41-H41-J41-L41</f>
        <v>0</v>
      </c>
      <c r="R41" s="334">
        <f>O41-G41-I41-K41-M41</f>
        <v>0</v>
      </c>
      <c r="S41" s="156"/>
      <c r="T41" s="155"/>
      <c r="U41" s="156"/>
      <c r="V41" s="155"/>
      <c r="W41" s="156"/>
      <c r="X41" s="155"/>
      <c r="Y41" s="156"/>
      <c r="Z41" s="155"/>
      <c r="AA41" s="155"/>
      <c r="AB41" s="155"/>
      <c r="AC41" s="156"/>
      <c r="AD41" s="155"/>
      <c r="AE41" s="156"/>
      <c r="AF41" s="155"/>
      <c r="AG41" s="156"/>
      <c r="AH41" s="155"/>
      <c r="AI41" s="156"/>
      <c r="AJ41" s="155"/>
      <c r="AK41" s="156"/>
    </row>
    <row r="42" spans="1:37" s="154" customFormat="1" ht="15">
      <c r="A42" s="226"/>
      <c r="B42" s="220"/>
      <c r="C42" s="311"/>
      <c r="D42" s="406"/>
      <c r="E42" s="407"/>
      <c r="F42" s="445"/>
      <c r="G42" s="448"/>
      <c r="H42" s="445"/>
      <c r="I42" s="498"/>
      <c r="J42" s="445"/>
      <c r="K42" s="448"/>
      <c r="L42" s="445"/>
      <c r="M42" s="448"/>
      <c r="N42" s="326"/>
      <c r="O42" s="309"/>
      <c r="Q42" s="337"/>
      <c r="R42" s="338"/>
      <c r="S42" s="156"/>
      <c r="T42" s="155"/>
      <c r="U42" s="156"/>
      <c r="V42" s="155"/>
      <c r="W42" s="156"/>
      <c r="X42" s="155"/>
      <c r="Y42" s="156"/>
      <c r="Z42" s="155"/>
      <c r="AA42" s="158"/>
      <c r="AB42" s="155"/>
      <c r="AC42" s="156"/>
      <c r="AD42" s="155"/>
      <c r="AE42" s="156"/>
      <c r="AF42" s="155"/>
      <c r="AG42" s="156"/>
      <c r="AH42" s="155"/>
      <c r="AI42" s="156"/>
      <c r="AJ42" s="155"/>
      <c r="AK42" s="156"/>
    </row>
    <row r="43" spans="1:37" s="154" customFormat="1" ht="15">
      <c r="A43" s="225" t="s">
        <v>16</v>
      </c>
      <c r="B43" s="219" t="s">
        <v>83</v>
      </c>
      <c r="C43" s="310"/>
      <c r="D43" s="406">
        <v>1238</v>
      </c>
      <c r="E43" s="407">
        <v>30553.908999999996</v>
      </c>
      <c r="F43" s="403">
        <v>350</v>
      </c>
      <c r="G43" s="449">
        <v>442</v>
      </c>
      <c r="H43" s="403">
        <v>135</v>
      </c>
      <c r="I43" s="499">
        <v>176.36099999999999</v>
      </c>
      <c r="J43" s="502">
        <v>401</v>
      </c>
      <c r="K43" s="449">
        <v>752.25300000000004</v>
      </c>
      <c r="L43" s="502">
        <v>269</v>
      </c>
      <c r="M43" s="449">
        <v>995.94100000000003</v>
      </c>
      <c r="N43" s="325">
        <f>SUM(F43,H43,J43,L43)</f>
        <v>1155</v>
      </c>
      <c r="O43" s="307">
        <f>SUM(G43,I43,K43,M43)</f>
        <v>2366.5550000000003</v>
      </c>
      <c r="P43" s="159"/>
      <c r="Q43" s="334">
        <f>N43-F43-H43-J43-L43</f>
        <v>0</v>
      </c>
      <c r="R43" s="334">
        <f>O43-G43-I43-K43-M43</f>
        <v>0</v>
      </c>
      <c r="S43" s="156"/>
      <c r="T43" s="155"/>
      <c r="U43" s="156"/>
      <c r="V43" s="155"/>
      <c r="W43" s="156"/>
      <c r="X43" s="155"/>
      <c r="Y43" s="156"/>
      <c r="Z43" s="155"/>
      <c r="AA43" s="155"/>
      <c r="AB43" s="155"/>
      <c r="AC43" s="156"/>
      <c r="AD43" s="155"/>
      <c r="AE43" s="156"/>
      <c r="AF43" s="155"/>
      <c r="AG43" s="156"/>
      <c r="AH43" s="155"/>
      <c r="AI43" s="156"/>
      <c r="AJ43" s="155"/>
      <c r="AK43" s="156"/>
    </row>
    <row r="44" spans="1:37" s="111" customFormat="1" ht="15">
      <c r="A44" s="226"/>
      <c r="B44" s="220"/>
      <c r="C44" s="308"/>
      <c r="D44" s="406"/>
      <c r="E44" s="407"/>
      <c r="F44" s="445"/>
      <c r="G44" s="451"/>
      <c r="H44" s="436"/>
      <c r="I44" s="503"/>
      <c r="J44" s="436"/>
      <c r="K44" s="451"/>
      <c r="L44" s="436"/>
      <c r="M44" s="451"/>
      <c r="N44" s="326"/>
      <c r="O44" s="309"/>
      <c r="P44" s="136"/>
      <c r="Q44" s="336"/>
      <c r="R44" s="335"/>
      <c r="S44" s="130"/>
      <c r="T44" s="129"/>
      <c r="U44" s="130"/>
      <c r="V44" s="129"/>
      <c r="W44" s="130"/>
      <c r="X44" s="129"/>
      <c r="Y44" s="130"/>
      <c r="Z44" s="129"/>
      <c r="AA44" s="129"/>
      <c r="AB44" s="129"/>
      <c r="AC44" s="130"/>
      <c r="AD44" s="129"/>
      <c r="AE44" s="130"/>
      <c r="AF44" s="129"/>
      <c r="AG44" s="130"/>
      <c r="AH44" s="129"/>
      <c r="AI44" s="130"/>
      <c r="AJ44" s="129"/>
      <c r="AK44" s="130"/>
    </row>
    <row r="45" spans="1:37" s="168" customFormat="1" ht="15">
      <c r="A45" s="230" t="s">
        <v>0</v>
      </c>
      <c r="B45" s="224" t="s">
        <v>84</v>
      </c>
      <c r="C45" s="313"/>
      <c r="D45" s="408">
        <f>SUM(D9:D44)</f>
        <v>1905</v>
      </c>
      <c r="E45" s="473">
        <f>SUM(E9:E44)</f>
        <v>406441.79500000004</v>
      </c>
      <c r="F45" s="446">
        <f t="shared" ref="F45:M45" si="7">SUM(F9:F44)</f>
        <v>508</v>
      </c>
      <c r="G45" s="452">
        <f t="shared" si="7"/>
        <v>81967</v>
      </c>
      <c r="H45" s="441">
        <f t="shared" si="7"/>
        <v>301</v>
      </c>
      <c r="I45" s="504">
        <f t="shared" si="7"/>
        <v>35144.631000000001</v>
      </c>
      <c r="J45" s="441">
        <f t="shared" si="7"/>
        <v>657</v>
      </c>
      <c r="K45" s="452">
        <f t="shared" si="7"/>
        <v>55560.348999999987</v>
      </c>
      <c r="L45" s="441">
        <f t="shared" si="7"/>
        <v>618</v>
      </c>
      <c r="M45" s="452">
        <f t="shared" si="7"/>
        <v>53341.216999999997</v>
      </c>
      <c r="N45" s="327">
        <f>SUM(N9:N44)</f>
        <v>2084</v>
      </c>
      <c r="O45" s="428">
        <f>SUM(O9:O43)</f>
        <v>226013.19699999999</v>
      </c>
      <c r="P45" s="164"/>
      <c r="Q45" s="334">
        <f>N45-F45-H45-J45-L45</f>
        <v>0</v>
      </c>
      <c r="R45" s="334">
        <f>O45-G45-I45-K45-M45</f>
        <v>0</v>
      </c>
      <c r="S45" s="167"/>
      <c r="T45" s="155"/>
      <c r="U45" s="167"/>
      <c r="V45" s="155"/>
      <c r="W45" s="167"/>
      <c r="X45" s="155"/>
      <c r="Y45" s="167"/>
      <c r="Z45" s="155"/>
      <c r="AA45" s="156"/>
      <c r="AB45" s="155"/>
      <c r="AC45" s="167"/>
      <c r="AD45" s="155"/>
      <c r="AE45" s="167"/>
      <c r="AF45" s="155"/>
      <c r="AG45" s="167"/>
      <c r="AH45" s="155"/>
      <c r="AI45" s="167"/>
      <c r="AJ45" s="155"/>
      <c r="AK45" s="167"/>
    </row>
    <row r="46" spans="1:37" s="111" customFormat="1" ht="15.6" thickBot="1">
      <c r="A46" s="357"/>
      <c r="B46" s="358"/>
      <c r="C46" s="359"/>
      <c r="D46" s="409"/>
      <c r="E46" s="410"/>
      <c r="F46" s="411"/>
      <c r="G46" s="440"/>
      <c r="H46" s="411"/>
      <c r="I46" s="440"/>
      <c r="J46" s="411"/>
      <c r="K46" s="501"/>
      <c r="L46" s="411"/>
      <c r="M46" s="444"/>
      <c r="N46" s="362"/>
      <c r="O46" s="363"/>
      <c r="P46" s="109"/>
      <c r="Q46" s="334"/>
      <c r="R46" s="330"/>
      <c r="S46" s="104"/>
      <c r="T46" s="104"/>
      <c r="U46" s="104"/>
      <c r="V46" s="104"/>
      <c r="W46" s="104"/>
      <c r="X46" s="104"/>
      <c r="Y46" s="104"/>
      <c r="Z46" s="104"/>
      <c r="AA46" s="104"/>
      <c r="AB46" s="104"/>
      <c r="AC46" s="104"/>
      <c r="AD46" s="104"/>
      <c r="AE46" s="104"/>
      <c r="AF46" s="104"/>
      <c r="AG46" s="104"/>
      <c r="AH46" s="104"/>
      <c r="AI46" s="104"/>
      <c r="AJ46" s="104"/>
      <c r="AK46" s="104"/>
    </row>
    <row r="47" spans="1:37" s="122" customFormat="1" ht="13.8" thickTop="1">
      <c r="A47" s="122" t="s">
        <v>118</v>
      </c>
      <c r="B47" s="353" t="s">
        <v>92</v>
      </c>
      <c r="C47" s="354"/>
      <c r="D47" s="122" t="s">
        <v>117</v>
      </c>
      <c r="G47" s="355" t="s">
        <v>93</v>
      </c>
      <c r="M47" s="122" t="s">
        <v>119</v>
      </c>
      <c r="O47" s="122" t="s">
        <v>95</v>
      </c>
    </row>
    <row r="48" spans="1:37" s="106" customFormat="1" ht="9.6">
      <c r="A48" s="179" t="s">
        <v>17</v>
      </c>
      <c r="B48" s="179"/>
      <c r="C48" s="179"/>
      <c r="D48" s="180"/>
      <c r="E48" s="180"/>
      <c r="F48" s="179"/>
      <c r="G48" s="179"/>
      <c r="H48" s="179"/>
      <c r="I48" s="181"/>
      <c r="J48" s="182"/>
      <c r="K48" s="182"/>
      <c r="L48" s="182"/>
      <c r="M48" s="182"/>
      <c r="N48" s="182"/>
      <c r="O48" s="182"/>
      <c r="P48" s="109"/>
      <c r="Q48" s="331"/>
      <c r="R48" s="331"/>
    </row>
    <row r="49" spans="1:19">
      <c r="A49" s="104" t="str">
        <f>SUMMARY!A53</f>
        <v>Note:  "R"= Renovation line item - were added to the table as of January 2013.</v>
      </c>
    </row>
    <row r="50" spans="1:19">
      <c r="N50" s="185"/>
      <c r="O50" s="185"/>
    </row>
    <row r="51" spans="1:19" s="111" customFormat="1" ht="10.199999999999999">
      <c r="A51" s="184"/>
      <c r="B51" s="184"/>
      <c r="C51" s="109"/>
      <c r="D51" s="113"/>
      <c r="E51" s="113"/>
      <c r="F51" s="109"/>
      <c r="G51" s="109"/>
      <c r="H51" s="109"/>
      <c r="I51" s="109"/>
      <c r="J51" s="109"/>
      <c r="K51" s="109"/>
      <c r="L51" s="109"/>
      <c r="M51" s="109"/>
      <c r="P51" s="109"/>
      <c r="Q51" s="332"/>
      <c r="R51" s="332"/>
    </row>
    <row r="52" spans="1:19" s="111" customFormat="1" ht="7.5" customHeight="1">
      <c r="C52" s="109"/>
      <c r="D52" s="113"/>
      <c r="E52" s="113"/>
      <c r="F52" s="109"/>
      <c r="G52" s="109"/>
      <c r="H52" s="109"/>
      <c r="I52" s="109"/>
      <c r="J52" s="109"/>
      <c r="K52" s="109"/>
      <c r="L52" s="109"/>
      <c r="M52" s="109"/>
      <c r="N52" s="109"/>
      <c r="O52" s="109"/>
      <c r="P52" s="109"/>
      <c r="Q52" s="332"/>
      <c r="R52" s="332"/>
    </row>
    <row r="53" spans="1:19" s="108" customFormat="1" ht="15">
      <c r="C53" s="105"/>
      <c r="D53" s="105"/>
      <c r="E53" s="105"/>
      <c r="F53" s="105"/>
      <c r="G53" s="105"/>
      <c r="H53" s="105"/>
      <c r="I53" s="105"/>
      <c r="J53" s="105"/>
      <c r="K53" s="105"/>
      <c r="L53" s="105"/>
      <c r="M53" s="105"/>
      <c r="N53" s="105"/>
      <c r="O53" s="105"/>
      <c r="P53" s="105"/>
      <c r="Q53" s="339"/>
      <c r="R53" s="339"/>
      <c r="S53" s="105"/>
    </row>
    <row r="54" spans="1:19" s="108" customFormat="1" ht="15">
      <c r="C54" s="561"/>
      <c r="D54" s="561"/>
      <c r="E54" s="561"/>
      <c r="F54" s="561"/>
      <c r="G54" s="561"/>
      <c r="H54" s="561"/>
      <c r="I54" s="561"/>
      <c r="J54" s="561"/>
      <c r="K54" s="561"/>
      <c r="L54" s="561"/>
      <c r="M54" s="561"/>
      <c r="N54" s="561"/>
      <c r="Q54" s="340"/>
      <c r="R54" s="340"/>
    </row>
  </sheetData>
  <mergeCells count="19">
    <mergeCell ref="A2:O2"/>
    <mergeCell ref="A6:C7"/>
    <mergeCell ref="D6:E6"/>
    <mergeCell ref="F6:G6"/>
    <mergeCell ref="H6:I6"/>
    <mergeCell ref="J6:K6"/>
    <mergeCell ref="L6:M6"/>
    <mergeCell ref="N6:O6"/>
    <mergeCell ref="AD6:AE6"/>
    <mergeCell ref="AF6:AG6"/>
    <mergeCell ref="AH6:AI6"/>
    <mergeCell ref="AJ6:AK6"/>
    <mergeCell ref="C54:N54"/>
    <mergeCell ref="R6:S6"/>
    <mergeCell ref="T6:U6"/>
    <mergeCell ref="V6:W6"/>
    <mergeCell ref="X6:Y6"/>
    <mergeCell ref="Z6:AA6"/>
    <mergeCell ref="AB6:AC6"/>
  </mergeCells>
  <printOptions horizontalCentered="1"/>
  <pageMargins left="0.75" right="0.75" top="0.36" bottom="0.41" header="0.26" footer="0.25"/>
  <pageSetup scale="72" orientation="landscape" r:id="rId1"/>
  <headerFooter alignWithMargins="0">
    <oddFooter>&amp;RFY &amp;A</oddFooter>
  </headerFooter>
  <colBreaks count="1" manualBreakCount="1">
    <brk id="15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K56"/>
  <sheetViews>
    <sheetView zoomScaleNormal="100" zoomScaleSheetLayoutView="70" workbookViewId="0"/>
  </sheetViews>
  <sheetFormatPr defaultColWidth="9.109375" defaultRowHeight="13.2"/>
  <cols>
    <col min="1" max="1" width="26.44140625" style="104" customWidth="1"/>
    <col min="2" max="2" width="3.88671875" style="104" hidden="1" customWidth="1"/>
    <col min="3" max="3" width="3.5546875" style="104" customWidth="1"/>
    <col min="4" max="4" width="7.33203125" style="183" customWidth="1"/>
    <col min="5" max="5" width="13" style="183" customWidth="1"/>
    <col min="6" max="6" width="7.33203125" style="104" customWidth="1"/>
    <col min="7" max="7" width="13" style="104" customWidth="1"/>
    <col min="8" max="8" width="7.33203125" style="104" customWidth="1"/>
    <col min="9" max="9" width="13" style="104" customWidth="1"/>
    <col min="10" max="10" width="7.33203125" style="104" customWidth="1"/>
    <col min="11" max="11" width="13" style="104" customWidth="1"/>
    <col min="12" max="12" width="7.33203125" style="104" customWidth="1"/>
    <col min="13" max="13" width="13" style="104" customWidth="1"/>
    <col min="14" max="14" width="7.33203125" style="104" customWidth="1"/>
    <col min="15" max="15" width="13" style="104" customWidth="1"/>
    <col min="16" max="16" width="2.88671875" style="104" customWidth="1"/>
    <col min="17" max="17" width="3" style="330" hidden="1" customWidth="1"/>
    <col min="18" max="18" width="3.33203125" style="330" hidden="1" customWidth="1"/>
    <col min="19" max="19" width="10.6640625" style="104" bestFit="1" customWidth="1"/>
    <col min="20" max="16384" width="9.109375" style="104"/>
  </cols>
  <sheetData>
    <row r="1" spans="1:37" ht="17.399999999999999">
      <c r="A1" s="453" t="s">
        <v>116</v>
      </c>
    </row>
    <row r="2" spans="1:37" s="103" customFormat="1" ht="17.399999999999999">
      <c r="A2" s="544" t="s">
        <v>34</v>
      </c>
      <c r="B2" s="544"/>
      <c r="C2" s="544"/>
      <c r="D2" s="544"/>
      <c r="E2" s="544"/>
      <c r="F2" s="544"/>
      <c r="G2" s="544"/>
      <c r="H2" s="544"/>
      <c r="I2" s="544"/>
      <c r="J2" s="544"/>
      <c r="K2" s="544"/>
      <c r="L2" s="544"/>
      <c r="M2" s="544"/>
      <c r="N2" s="544"/>
      <c r="O2" s="544"/>
      <c r="Q2" s="329"/>
      <c r="R2" s="330"/>
      <c r="S2" s="104"/>
      <c r="T2" s="104"/>
      <c r="U2" s="104"/>
      <c r="V2" s="104"/>
      <c r="W2" s="104"/>
      <c r="X2" s="104"/>
      <c r="Y2" s="104"/>
      <c r="Z2" s="104"/>
      <c r="AA2" s="104"/>
      <c r="AB2" s="104"/>
      <c r="AC2" s="104"/>
      <c r="AD2" s="104"/>
      <c r="AE2" s="104"/>
      <c r="AF2" s="104"/>
      <c r="AG2" s="104"/>
      <c r="AH2" s="104"/>
      <c r="AI2" s="104"/>
      <c r="AJ2" s="104"/>
      <c r="AK2" s="104"/>
    </row>
    <row r="3" spans="1:37" s="111" customFormat="1" ht="19.5" customHeight="1">
      <c r="A3" s="112"/>
      <c r="B3" s="112"/>
      <c r="C3" s="109"/>
      <c r="D3" s="113"/>
      <c r="E3" s="113"/>
      <c r="F3" s="109"/>
      <c r="G3" s="109"/>
      <c r="H3" s="109"/>
      <c r="I3" s="110"/>
      <c r="J3" s="109"/>
      <c r="K3" s="109"/>
      <c r="L3" s="109"/>
      <c r="M3" s="109"/>
      <c r="N3" s="109"/>
      <c r="O3" s="109"/>
      <c r="P3" s="109"/>
      <c r="Q3" s="332"/>
      <c r="R3" s="330"/>
      <c r="S3" s="104"/>
      <c r="T3" s="104"/>
      <c r="U3" s="104"/>
      <c r="V3" s="104"/>
      <c r="W3" s="104"/>
      <c r="X3" s="104"/>
      <c r="Y3" s="104"/>
      <c r="Z3" s="104"/>
      <c r="AA3" s="104"/>
      <c r="AB3" s="104"/>
      <c r="AC3" s="104"/>
      <c r="AD3" s="104"/>
      <c r="AE3" s="104"/>
      <c r="AF3" s="104"/>
      <c r="AG3" s="104"/>
      <c r="AH3" s="104"/>
      <c r="AI3" s="104"/>
      <c r="AJ3" s="104"/>
      <c r="AK3" s="104"/>
    </row>
    <row r="4" spans="1:37" s="111" customFormat="1">
      <c r="A4" s="112" t="s">
        <v>3</v>
      </c>
      <c r="B4" s="112"/>
      <c r="C4" s="109"/>
      <c r="D4" s="113"/>
      <c r="E4" s="113"/>
      <c r="F4" s="109"/>
      <c r="G4" s="109"/>
      <c r="H4" s="109"/>
      <c r="I4" s="110"/>
      <c r="J4" s="109"/>
      <c r="K4" s="109"/>
      <c r="L4" s="109"/>
      <c r="M4" s="109"/>
      <c r="N4" s="109"/>
      <c r="O4" s="109"/>
      <c r="P4" s="109"/>
      <c r="Q4" s="332"/>
      <c r="R4" s="330"/>
      <c r="S4" s="104"/>
      <c r="T4" s="104"/>
      <c r="U4" s="104"/>
      <c r="V4" s="104"/>
      <c r="W4" s="104"/>
      <c r="X4" s="104"/>
      <c r="Y4" s="104"/>
      <c r="Z4" s="104"/>
      <c r="AA4" s="104"/>
      <c r="AB4" s="104"/>
      <c r="AC4" s="104"/>
      <c r="AD4" s="104"/>
      <c r="AE4" s="104"/>
      <c r="AF4" s="104"/>
      <c r="AG4" s="104"/>
      <c r="AH4" s="104"/>
      <c r="AI4" s="104"/>
      <c r="AJ4" s="104"/>
      <c r="AK4" s="104"/>
    </row>
    <row r="5" spans="1:37" s="111" customFormat="1" ht="3" customHeight="1" thickBot="1">
      <c r="A5" s="112"/>
      <c r="B5" s="112"/>
      <c r="C5" s="109"/>
      <c r="D5" s="113"/>
      <c r="E5" s="113"/>
      <c r="F5" s="109"/>
      <c r="G5" s="109"/>
      <c r="H5" s="109"/>
      <c r="I5" s="110"/>
      <c r="J5" s="109"/>
      <c r="K5" s="109"/>
      <c r="L5" s="109"/>
      <c r="M5" s="109"/>
      <c r="N5" s="109"/>
      <c r="O5" s="109"/>
      <c r="P5" s="109"/>
      <c r="Q5" s="332"/>
      <c r="R5" s="330"/>
      <c r="S5" s="104"/>
      <c r="T5" s="104"/>
      <c r="U5" s="104"/>
      <c r="V5" s="104"/>
      <c r="W5" s="104"/>
      <c r="X5" s="104"/>
      <c r="Y5" s="104"/>
      <c r="Z5" s="104"/>
      <c r="AA5" s="104"/>
      <c r="AB5" s="104"/>
      <c r="AC5" s="104"/>
      <c r="AD5" s="104"/>
      <c r="AE5" s="104"/>
      <c r="AF5" s="104"/>
      <c r="AG5" s="104"/>
      <c r="AH5" s="104"/>
      <c r="AI5" s="104"/>
      <c r="AJ5" s="104"/>
      <c r="AK5" s="104"/>
    </row>
    <row r="6" spans="1:37" s="111" customFormat="1" ht="15" customHeight="1" thickTop="1">
      <c r="A6" s="545" t="s">
        <v>4</v>
      </c>
      <c r="B6" s="546"/>
      <c r="C6" s="547"/>
      <c r="D6" s="551" t="s">
        <v>103</v>
      </c>
      <c r="E6" s="552"/>
      <c r="F6" s="553" t="s">
        <v>114</v>
      </c>
      <c r="G6" s="554"/>
      <c r="H6" s="555" t="s">
        <v>104</v>
      </c>
      <c r="I6" s="555"/>
      <c r="J6" s="553" t="s">
        <v>105</v>
      </c>
      <c r="K6" s="554"/>
      <c r="L6" s="553" t="s">
        <v>106</v>
      </c>
      <c r="M6" s="556"/>
      <c r="N6" s="557" t="s">
        <v>109</v>
      </c>
      <c r="O6" s="558"/>
      <c r="Q6" s="332"/>
      <c r="R6" s="559"/>
      <c r="S6" s="559"/>
      <c r="T6" s="559"/>
      <c r="U6" s="559"/>
      <c r="V6" s="559"/>
      <c r="W6" s="559"/>
      <c r="X6" s="559"/>
      <c r="Y6" s="559"/>
      <c r="Z6" s="560"/>
      <c r="AA6" s="560"/>
      <c r="AB6" s="559"/>
      <c r="AC6" s="559"/>
      <c r="AD6" s="559"/>
      <c r="AE6" s="559"/>
      <c r="AF6" s="559"/>
      <c r="AG6" s="559"/>
      <c r="AH6" s="559"/>
      <c r="AI6" s="559"/>
      <c r="AJ6" s="560"/>
      <c r="AK6" s="560"/>
    </row>
    <row r="7" spans="1:37" s="111" customFormat="1" ht="11.1" customHeight="1">
      <c r="A7" s="548"/>
      <c r="B7" s="549"/>
      <c r="C7" s="550"/>
      <c r="D7" s="400" t="s">
        <v>2</v>
      </c>
      <c r="E7" s="400" t="s">
        <v>5</v>
      </c>
      <c r="F7" s="115" t="s">
        <v>2</v>
      </c>
      <c r="G7" s="116" t="s">
        <v>5</v>
      </c>
      <c r="H7" s="115" t="s">
        <v>2</v>
      </c>
      <c r="I7" s="115" t="s">
        <v>5</v>
      </c>
      <c r="J7" s="115" t="s">
        <v>2</v>
      </c>
      <c r="K7" s="116" t="s">
        <v>5</v>
      </c>
      <c r="L7" s="115" t="s">
        <v>2</v>
      </c>
      <c r="M7" s="420" t="s">
        <v>5</v>
      </c>
      <c r="N7" s="117" t="s">
        <v>2</v>
      </c>
      <c r="O7" s="118" t="s">
        <v>5</v>
      </c>
      <c r="Q7" s="332" t="s">
        <v>86</v>
      </c>
      <c r="R7" s="333"/>
      <c r="S7" s="110"/>
      <c r="T7" s="110"/>
      <c r="U7" s="110"/>
      <c r="V7" s="110"/>
      <c r="W7" s="110"/>
      <c r="X7" s="110"/>
      <c r="Y7" s="110"/>
      <c r="Z7" s="110"/>
      <c r="AA7" s="110"/>
      <c r="AB7" s="110"/>
      <c r="AC7" s="110"/>
      <c r="AD7" s="110"/>
      <c r="AE7" s="110"/>
      <c r="AF7" s="110"/>
      <c r="AG7" s="110"/>
      <c r="AH7" s="110"/>
      <c r="AI7" s="110"/>
      <c r="AJ7" s="110"/>
      <c r="AK7" s="110"/>
    </row>
    <row r="8" spans="1:37" s="111" customFormat="1" ht="7.5" customHeight="1">
      <c r="A8" s="119"/>
      <c r="B8" s="217"/>
      <c r="C8" s="315"/>
      <c r="D8" s="412"/>
      <c r="E8" s="413"/>
      <c r="F8" s="318"/>
      <c r="G8" s="427"/>
      <c r="H8" s="318"/>
      <c r="I8" s="123"/>
      <c r="J8" s="318"/>
      <c r="K8" s="123"/>
      <c r="L8" s="318"/>
      <c r="M8" s="191"/>
      <c r="N8" s="324"/>
      <c r="O8" s="191"/>
      <c r="Q8" s="332"/>
      <c r="R8" s="332"/>
      <c r="S8" s="109"/>
      <c r="T8" s="109"/>
      <c r="U8" s="109"/>
      <c r="V8" s="109"/>
      <c r="W8" s="109"/>
      <c r="X8" s="109"/>
      <c r="Y8" s="109"/>
      <c r="Z8" s="109"/>
      <c r="AA8" s="109"/>
      <c r="AB8" s="109"/>
      <c r="AC8" s="109"/>
      <c r="AD8" s="109"/>
      <c r="AE8" s="109"/>
      <c r="AF8" s="109"/>
      <c r="AG8" s="109"/>
      <c r="AH8" s="109"/>
      <c r="AI8" s="109"/>
      <c r="AJ8" s="109"/>
      <c r="AK8" s="109"/>
    </row>
    <row r="9" spans="1:37" s="111" customFormat="1" ht="15">
      <c r="A9" s="225" t="s">
        <v>1</v>
      </c>
      <c r="B9" s="273" t="s">
        <v>66</v>
      </c>
      <c r="C9" s="352" t="s">
        <v>6</v>
      </c>
      <c r="D9" s="406">
        <v>295</v>
      </c>
      <c r="E9" s="407">
        <v>50125.648000000001</v>
      </c>
      <c r="F9" s="403">
        <v>46</v>
      </c>
      <c r="G9" s="422">
        <v>7873.9759999999997</v>
      </c>
      <c r="H9" s="404">
        <v>43</v>
      </c>
      <c r="I9" s="422">
        <v>7280.518</v>
      </c>
      <c r="J9" s="321">
        <v>52</v>
      </c>
      <c r="K9" s="468">
        <v>9458.8580000000002</v>
      </c>
      <c r="L9" s="454">
        <v>57</v>
      </c>
      <c r="M9" s="469">
        <v>9367.73</v>
      </c>
      <c r="N9" s="325">
        <f t="shared" ref="N9:N11" si="0">SUM(F9,H9,J9,L9)</f>
        <v>198</v>
      </c>
      <c r="O9" s="307">
        <f>SUM(G9,I9,K9,M9)</f>
        <v>33981.081999999995</v>
      </c>
      <c r="P9" s="127"/>
      <c r="Q9" s="334">
        <f>N9-F9-H9-J9-L9</f>
        <v>0</v>
      </c>
      <c r="R9" s="334">
        <f>O9-G9-I9-K9-M9</f>
        <v>0</v>
      </c>
      <c r="S9" s="167"/>
      <c r="T9" s="155"/>
      <c r="U9" s="128"/>
      <c r="V9" s="129"/>
      <c r="W9" s="128"/>
      <c r="X9" s="129"/>
      <c r="Y9" s="128"/>
      <c r="Z9" s="129"/>
      <c r="AA9" s="129"/>
      <c r="AB9" s="129"/>
      <c r="AC9" s="128"/>
      <c r="AD9" s="129"/>
      <c r="AE9" s="128"/>
      <c r="AF9" s="129"/>
      <c r="AG9" s="128"/>
      <c r="AH9" s="129"/>
      <c r="AI9" s="128"/>
      <c r="AJ9" s="129"/>
      <c r="AK9" s="128"/>
    </row>
    <row r="10" spans="1:37" s="111" customFormat="1" ht="15">
      <c r="A10" s="225"/>
      <c r="B10" s="287" t="s">
        <v>67</v>
      </c>
      <c r="C10" s="352" t="s">
        <v>7</v>
      </c>
      <c r="D10" s="406">
        <v>81</v>
      </c>
      <c r="E10" s="407">
        <v>3804.76</v>
      </c>
      <c r="F10" s="403">
        <v>21</v>
      </c>
      <c r="G10" s="422">
        <v>1323.2530000000002</v>
      </c>
      <c r="H10" s="404">
        <v>28</v>
      </c>
      <c r="I10" s="422">
        <v>2531.8559999999998</v>
      </c>
      <c r="J10" s="321">
        <v>18</v>
      </c>
      <c r="K10" s="468">
        <v>1241.1370000000002</v>
      </c>
      <c r="L10" s="454">
        <v>19</v>
      </c>
      <c r="M10" s="469">
        <v>1106.29</v>
      </c>
      <c r="N10" s="325">
        <f t="shared" si="0"/>
        <v>86</v>
      </c>
      <c r="O10" s="307">
        <f>SUM(G10,I10,K10,M10)</f>
        <v>6202.5360000000001</v>
      </c>
      <c r="Q10" s="334">
        <f>N10-F10-H10-J10-L10</f>
        <v>0</v>
      </c>
      <c r="R10" s="334">
        <f>O10-G10-I10-K10-M10</f>
        <v>0</v>
      </c>
      <c r="S10" s="167"/>
      <c r="T10" s="155"/>
      <c r="U10" s="130"/>
      <c r="V10" s="129"/>
      <c r="W10" s="130"/>
      <c r="X10" s="129"/>
      <c r="Y10" s="130"/>
      <c r="Z10" s="129"/>
      <c r="AA10" s="129"/>
      <c r="AB10" s="129"/>
      <c r="AC10" s="130"/>
      <c r="AD10" s="129"/>
      <c r="AE10" s="130"/>
      <c r="AF10" s="129"/>
      <c r="AG10" s="130"/>
      <c r="AH10" s="129"/>
      <c r="AI10" s="130"/>
      <c r="AJ10" s="129"/>
      <c r="AK10" s="130"/>
    </row>
    <row r="11" spans="1:37" s="111" customFormat="1" ht="15">
      <c r="A11" s="225"/>
      <c r="B11" s="219"/>
      <c r="C11" s="352" t="s">
        <v>90</v>
      </c>
      <c r="D11" s="406">
        <v>24</v>
      </c>
      <c r="E11" s="407">
        <v>587</v>
      </c>
      <c r="F11" s="403">
        <v>15</v>
      </c>
      <c r="G11" s="422">
        <v>161.089</v>
      </c>
      <c r="H11" s="404">
        <v>19</v>
      </c>
      <c r="I11" s="422">
        <v>269.86500000000001</v>
      </c>
      <c r="J11" s="321">
        <v>14</v>
      </c>
      <c r="K11" s="468">
        <v>412.05600000000004</v>
      </c>
      <c r="L11" s="454">
        <v>16</v>
      </c>
      <c r="M11" s="469">
        <v>96.085999999999999</v>
      </c>
      <c r="N11" s="325">
        <f t="shared" si="0"/>
        <v>64</v>
      </c>
      <c r="O11" s="307">
        <f>SUM(G11,I11,K11,M11)</f>
        <v>939.096</v>
      </c>
      <c r="Q11" s="334"/>
      <c r="R11" s="334"/>
      <c r="S11" s="167"/>
      <c r="T11" s="155"/>
      <c r="U11" s="130"/>
      <c r="V11" s="129"/>
      <c r="W11" s="130"/>
      <c r="X11" s="129"/>
      <c r="Y11" s="130"/>
      <c r="Z11" s="129"/>
      <c r="AA11" s="129"/>
      <c r="AB11" s="129"/>
      <c r="AC11" s="130"/>
      <c r="AD11" s="129"/>
      <c r="AE11" s="130"/>
      <c r="AF11" s="129"/>
      <c r="AG11" s="130"/>
      <c r="AH11" s="129"/>
      <c r="AI11" s="130"/>
      <c r="AJ11" s="129"/>
      <c r="AK11" s="130"/>
    </row>
    <row r="12" spans="1:37" s="111" customFormat="1" ht="15">
      <c r="A12" s="226"/>
      <c r="B12" s="220"/>
      <c r="C12" s="131"/>
      <c r="D12" s="406"/>
      <c r="E12" s="407"/>
      <c r="F12" s="323"/>
      <c r="G12" s="423"/>
      <c r="H12" s="405"/>
      <c r="I12" s="423"/>
      <c r="J12" s="322"/>
      <c r="K12" s="312"/>
      <c r="L12" s="455"/>
      <c r="M12" s="470"/>
      <c r="N12" s="326"/>
      <c r="O12" s="309"/>
      <c r="Q12" s="332"/>
      <c r="R12" s="335"/>
      <c r="S12" s="167"/>
      <c r="T12" s="155"/>
      <c r="U12" s="130"/>
      <c r="V12" s="129"/>
      <c r="W12" s="130"/>
      <c r="X12" s="129"/>
      <c r="Y12" s="130"/>
      <c r="Z12" s="129"/>
      <c r="AA12" s="134"/>
      <c r="AB12" s="129"/>
      <c r="AC12" s="130"/>
      <c r="AD12" s="129"/>
      <c r="AE12" s="130"/>
      <c r="AF12" s="129"/>
      <c r="AG12" s="130"/>
      <c r="AH12" s="129"/>
      <c r="AI12" s="130"/>
      <c r="AJ12" s="129"/>
      <c r="AK12" s="130"/>
    </row>
    <row r="13" spans="1:37" s="111" customFormat="1" ht="15">
      <c r="A13" s="225" t="s">
        <v>8</v>
      </c>
      <c r="B13" s="273" t="s">
        <v>68</v>
      </c>
      <c r="C13" s="352" t="s">
        <v>6</v>
      </c>
      <c r="D13" s="406">
        <v>3</v>
      </c>
      <c r="E13" s="407">
        <v>30159.7</v>
      </c>
      <c r="F13" s="319">
        <v>0</v>
      </c>
      <c r="G13" s="404">
        <v>0</v>
      </c>
      <c r="H13" s="404">
        <v>0</v>
      </c>
      <c r="I13" s="404">
        <v>0</v>
      </c>
      <c r="J13" s="321">
        <v>0</v>
      </c>
      <c r="K13" s="231">
        <v>0</v>
      </c>
      <c r="L13" s="454">
        <v>0</v>
      </c>
      <c r="M13" s="469">
        <v>0</v>
      </c>
      <c r="N13" s="325">
        <f t="shared" ref="N13:O15" si="1">SUM(F13,H13,J13,L13)</f>
        <v>0</v>
      </c>
      <c r="O13" s="307">
        <f t="shared" si="1"/>
        <v>0</v>
      </c>
      <c r="Q13" s="334">
        <f>N13-F13-H13-J13-L13</f>
        <v>0</v>
      </c>
      <c r="R13" s="334">
        <f>O13-G13-I13-K13-M13</f>
        <v>0</v>
      </c>
      <c r="S13" s="167"/>
      <c r="T13" s="155"/>
      <c r="U13" s="130"/>
      <c r="V13" s="129"/>
      <c r="W13" s="130"/>
      <c r="X13" s="129"/>
      <c r="Y13" s="130"/>
      <c r="Z13" s="129"/>
      <c r="AA13" s="129"/>
      <c r="AB13" s="129"/>
      <c r="AC13" s="130"/>
      <c r="AD13" s="129"/>
      <c r="AE13" s="130"/>
      <c r="AF13" s="129"/>
      <c r="AG13" s="130"/>
      <c r="AH13" s="129"/>
      <c r="AI13" s="130"/>
      <c r="AJ13" s="129"/>
      <c r="AK13" s="130"/>
    </row>
    <row r="14" spans="1:37" s="111" customFormat="1" ht="15">
      <c r="A14" s="225" t="s">
        <v>9</v>
      </c>
      <c r="B14" s="287" t="s">
        <v>69</v>
      </c>
      <c r="C14" s="352" t="s">
        <v>7</v>
      </c>
      <c r="D14" s="406">
        <v>0</v>
      </c>
      <c r="E14" s="407">
        <v>0</v>
      </c>
      <c r="F14" s="319">
        <v>0</v>
      </c>
      <c r="G14" s="404">
        <v>0</v>
      </c>
      <c r="H14" s="404">
        <v>0</v>
      </c>
      <c r="I14" s="404">
        <v>0</v>
      </c>
      <c r="J14" s="321">
        <v>0</v>
      </c>
      <c r="K14" s="231">
        <v>0</v>
      </c>
      <c r="L14" s="454">
        <v>0</v>
      </c>
      <c r="M14" s="469">
        <v>0</v>
      </c>
      <c r="N14" s="325">
        <f t="shared" si="1"/>
        <v>0</v>
      </c>
      <c r="O14" s="307">
        <f t="shared" si="1"/>
        <v>0</v>
      </c>
      <c r="Q14" s="334">
        <f>N14-F14-H14-J14-L14</f>
        <v>0</v>
      </c>
      <c r="R14" s="334">
        <f>O14-G14-I14-K14-M14</f>
        <v>0</v>
      </c>
      <c r="S14" s="167"/>
      <c r="T14" s="155"/>
      <c r="U14" s="130"/>
      <c r="V14" s="129"/>
      <c r="W14" s="130"/>
      <c r="X14" s="129"/>
      <c r="Y14" s="130"/>
      <c r="Z14" s="129"/>
      <c r="AA14" s="129"/>
      <c r="AB14" s="129"/>
      <c r="AC14" s="130"/>
      <c r="AD14" s="129"/>
      <c r="AE14" s="130"/>
      <c r="AF14" s="129"/>
      <c r="AG14" s="130"/>
      <c r="AH14" s="129"/>
      <c r="AI14" s="130"/>
      <c r="AJ14" s="129"/>
      <c r="AK14" s="130"/>
    </row>
    <row r="15" spans="1:37" s="111" customFormat="1" ht="15">
      <c r="A15" s="225"/>
      <c r="B15" s="219"/>
      <c r="C15" s="352" t="s">
        <v>90</v>
      </c>
      <c r="D15" s="406">
        <v>0</v>
      </c>
      <c r="E15" s="407">
        <v>0</v>
      </c>
      <c r="F15" s="319">
        <v>0</v>
      </c>
      <c r="G15" s="404">
        <v>0</v>
      </c>
      <c r="H15" s="404">
        <v>0</v>
      </c>
      <c r="I15" s="404">
        <v>0</v>
      </c>
      <c r="J15" s="321">
        <v>0</v>
      </c>
      <c r="K15" s="231">
        <v>0</v>
      </c>
      <c r="L15" s="454">
        <v>0</v>
      </c>
      <c r="M15" s="469">
        <v>0</v>
      </c>
      <c r="N15" s="325">
        <f t="shared" si="1"/>
        <v>0</v>
      </c>
      <c r="O15" s="307">
        <f t="shared" si="1"/>
        <v>0</v>
      </c>
      <c r="Q15" s="334"/>
      <c r="R15" s="334"/>
      <c r="S15" s="167"/>
      <c r="T15" s="155"/>
      <c r="U15" s="130"/>
      <c r="V15" s="129"/>
      <c r="W15" s="130"/>
      <c r="X15" s="129"/>
      <c r="Y15" s="130"/>
      <c r="Z15" s="129"/>
      <c r="AA15" s="129"/>
      <c r="AB15" s="129"/>
      <c r="AC15" s="130"/>
      <c r="AD15" s="129"/>
      <c r="AE15" s="130"/>
      <c r="AF15" s="129"/>
      <c r="AG15" s="130"/>
      <c r="AH15" s="129"/>
      <c r="AI15" s="130"/>
      <c r="AJ15" s="129"/>
      <c r="AK15" s="130"/>
    </row>
    <row r="16" spans="1:37" s="111" customFormat="1" ht="15">
      <c r="A16" s="226"/>
      <c r="B16" s="220"/>
      <c r="C16" s="131"/>
      <c r="D16" s="406"/>
      <c r="E16" s="407"/>
      <c r="F16" s="323"/>
      <c r="G16" s="423"/>
      <c r="H16" s="405"/>
      <c r="I16" s="423"/>
      <c r="J16" s="322"/>
      <c r="K16" s="312"/>
      <c r="L16" s="455"/>
      <c r="M16" s="470"/>
      <c r="N16" s="326"/>
      <c r="O16" s="309"/>
      <c r="Q16" s="332"/>
      <c r="R16" s="335"/>
      <c r="S16" s="167"/>
      <c r="T16" s="155"/>
      <c r="U16" s="130"/>
      <c r="V16" s="129"/>
      <c r="W16" s="130"/>
      <c r="X16" s="129"/>
      <c r="Y16" s="130"/>
      <c r="Z16" s="129"/>
      <c r="AA16" s="134"/>
      <c r="AB16" s="129"/>
      <c r="AC16" s="130"/>
      <c r="AD16" s="129"/>
      <c r="AE16" s="130"/>
      <c r="AF16" s="129"/>
      <c r="AG16" s="130"/>
      <c r="AH16" s="129"/>
      <c r="AI16" s="130"/>
      <c r="AJ16" s="129"/>
      <c r="AK16" s="130"/>
    </row>
    <row r="17" spans="1:37" s="111" customFormat="1" ht="15">
      <c r="A17" s="225" t="s">
        <v>10</v>
      </c>
      <c r="B17" s="273" t="s">
        <v>70</v>
      </c>
      <c r="C17" s="352" t="s">
        <v>6</v>
      </c>
      <c r="D17" s="406">
        <v>0</v>
      </c>
      <c r="E17" s="407">
        <v>0</v>
      </c>
      <c r="F17" s="319">
        <v>0</v>
      </c>
      <c r="G17" s="404">
        <v>0</v>
      </c>
      <c r="H17" s="404">
        <v>0</v>
      </c>
      <c r="I17" s="404">
        <v>0</v>
      </c>
      <c r="J17" s="321">
        <v>0</v>
      </c>
      <c r="K17" s="231">
        <v>0</v>
      </c>
      <c r="L17" s="454">
        <v>0</v>
      </c>
      <c r="M17" s="469">
        <v>0</v>
      </c>
      <c r="N17" s="325">
        <f t="shared" ref="N17:O19" si="2">SUM(F17,H17,J17,L17)</f>
        <v>0</v>
      </c>
      <c r="O17" s="307">
        <f t="shared" si="2"/>
        <v>0</v>
      </c>
      <c r="Q17" s="334">
        <f>N17-F17-H17-J17-L17</f>
        <v>0</v>
      </c>
      <c r="R17" s="334">
        <f>O17-G17-I17-K17-M17</f>
        <v>0</v>
      </c>
      <c r="S17" s="167"/>
      <c r="T17" s="155"/>
      <c r="U17" s="130"/>
      <c r="V17" s="129"/>
      <c r="W17" s="130"/>
      <c r="X17" s="129"/>
      <c r="Y17" s="130"/>
      <c r="Z17" s="129"/>
      <c r="AA17" s="129"/>
      <c r="AB17" s="129"/>
      <c r="AC17" s="130"/>
      <c r="AD17" s="129"/>
      <c r="AE17" s="130"/>
      <c r="AF17" s="129"/>
      <c r="AG17" s="130"/>
      <c r="AH17" s="129"/>
      <c r="AI17" s="130"/>
      <c r="AJ17" s="129"/>
      <c r="AK17" s="130"/>
    </row>
    <row r="18" spans="1:37" s="111" customFormat="1" ht="15">
      <c r="A18" s="225"/>
      <c r="B18" s="287" t="s">
        <v>71</v>
      </c>
      <c r="C18" s="352" t="s">
        <v>7</v>
      </c>
      <c r="D18" s="406">
        <v>0</v>
      </c>
      <c r="E18" s="407">
        <v>0</v>
      </c>
      <c r="F18" s="319">
        <v>0</v>
      </c>
      <c r="G18" s="404">
        <v>0</v>
      </c>
      <c r="H18" s="404">
        <v>0</v>
      </c>
      <c r="I18" s="404">
        <v>0</v>
      </c>
      <c r="J18" s="321">
        <v>0</v>
      </c>
      <c r="K18" s="231">
        <v>0</v>
      </c>
      <c r="L18" s="454">
        <v>0</v>
      </c>
      <c r="M18" s="469">
        <v>0</v>
      </c>
      <c r="N18" s="325">
        <f t="shared" si="2"/>
        <v>0</v>
      </c>
      <c r="O18" s="307">
        <f t="shared" si="2"/>
        <v>0</v>
      </c>
      <c r="Q18" s="334">
        <f>N18-F18-H18-J18-L18</f>
        <v>0</v>
      </c>
      <c r="R18" s="334">
        <f>O18-G18-I18-K18-M18</f>
        <v>0</v>
      </c>
      <c r="S18" s="167"/>
      <c r="T18" s="155"/>
      <c r="U18" s="130"/>
      <c r="V18" s="129"/>
      <c r="W18" s="130"/>
      <c r="X18" s="129"/>
      <c r="Y18" s="130"/>
      <c r="Z18" s="129"/>
      <c r="AA18" s="129"/>
      <c r="AB18" s="129"/>
      <c r="AC18" s="130"/>
      <c r="AD18" s="129"/>
      <c r="AE18" s="130"/>
      <c r="AF18" s="129"/>
      <c r="AG18" s="130"/>
      <c r="AH18" s="129"/>
      <c r="AI18" s="130"/>
      <c r="AJ18" s="129"/>
      <c r="AK18" s="130"/>
    </row>
    <row r="19" spans="1:37" s="111" customFormat="1" ht="15">
      <c r="A19" s="225"/>
      <c r="B19" s="219"/>
      <c r="C19" s="352" t="s">
        <v>90</v>
      </c>
      <c r="D19" s="406">
        <v>0</v>
      </c>
      <c r="E19" s="407">
        <v>0</v>
      </c>
      <c r="F19" s="319">
        <v>0</v>
      </c>
      <c r="G19" s="404">
        <v>0</v>
      </c>
      <c r="H19" s="404">
        <v>0</v>
      </c>
      <c r="I19" s="404">
        <v>0</v>
      </c>
      <c r="J19" s="321">
        <v>0</v>
      </c>
      <c r="K19" s="231">
        <v>0</v>
      </c>
      <c r="L19" s="454">
        <v>0</v>
      </c>
      <c r="M19" s="469">
        <v>0</v>
      </c>
      <c r="N19" s="325">
        <f t="shared" si="2"/>
        <v>0</v>
      </c>
      <c r="O19" s="307">
        <f t="shared" si="2"/>
        <v>0</v>
      </c>
      <c r="Q19" s="334"/>
      <c r="R19" s="334"/>
      <c r="S19" s="167"/>
      <c r="T19" s="155"/>
      <c r="U19" s="130"/>
      <c r="V19" s="129"/>
      <c r="W19" s="130"/>
      <c r="X19" s="129"/>
      <c r="Y19" s="130"/>
      <c r="Z19" s="129"/>
      <c r="AA19" s="129"/>
      <c r="AB19" s="129"/>
      <c r="AC19" s="130"/>
      <c r="AD19" s="129"/>
      <c r="AE19" s="130"/>
      <c r="AF19" s="129"/>
      <c r="AG19" s="130"/>
      <c r="AH19" s="129"/>
      <c r="AI19" s="130"/>
      <c r="AJ19" s="129"/>
      <c r="AK19" s="130"/>
    </row>
    <row r="20" spans="1:37" s="111" customFormat="1" ht="15">
      <c r="A20" s="226"/>
      <c r="B20" s="220"/>
      <c r="C20" s="131"/>
      <c r="D20" s="406"/>
      <c r="E20" s="407"/>
      <c r="F20" s="323"/>
      <c r="G20" s="423"/>
      <c r="H20" s="405"/>
      <c r="I20" s="423"/>
      <c r="J20" s="322"/>
      <c r="K20" s="312"/>
      <c r="L20" s="455"/>
      <c r="M20" s="470"/>
      <c r="N20" s="326"/>
      <c r="O20" s="309"/>
      <c r="Q20" s="332"/>
      <c r="R20" s="335"/>
      <c r="S20" s="167"/>
      <c r="T20" s="155"/>
      <c r="U20" s="130"/>
      <c r="V20" s="129"/>
      <c r="W20" s="130"/>
      <c r="X20" s="129"/>
      <c r="Y20" s="130"/>
      <c r="Z20" s="129"/>
      <c r="AA20" s="134"/>
      <c r="AB20" s="129"/>
      <c r="AC20" s="130"/>
      <c r="AD20" s="129"/>
      <c r="AE20" s="130"/>
      <c r="AF20" s="129"/>
      <c r="AG20" s="130"/>
      <c r="AH20" s="129"/>
      <c r="AI20" s="130"/>
      <c r="AJ20" s="129"/>
      <c r="AK20" s="130"/>
    </row>
    <row r="21" spans="1:37" s="111" customFormat="1" ht="15">
      <c r="A21" s="225" t="s">
        <v>11</v>
      </c>
      <c r="B21" s="273" t="s">
        <v>72</v>
      </c>
      <c r="C21" s="352" t="s">
        <v>6</v>
      </c>
      <c r="D21" s="406">
        <v>0</v>
      </c>
      <c r="E21" s="407">
        <v>0</v>
      </c>
      <c r="F21" s="319">
        <v>0</v>
      </c>
      <c r="G21" s="404">
        <v>0</v>
      </c>
      <c r="H21" s="404">
        <v>0</v>
      </c>
      <c r="I21" s="404">
        <v>0</v>
      </c>
      <c r="J21" s="321">
        <v>0</v>
      </c>
      <c r="K21" s="231">
        <v>0</v>
      </c>
      <c r="L21" s="454">
        <v>0</v>
      </c>
      <c r="M21" s="469">
        <v>0</v>
      </c>
      <c r="N21" s="325">
        <f t="shared" ref="N21:O23" si="3">SUM(F21,H21,J21,L21)</f>
        <v>0</v>
      </c>
      <c r="O21" s="307">
        <f t="shared" si="3"/>
        <v>0</v>
      </c>
      <c r="Q21" s="334">
        <f>N21-F21-H21-J21-L21</f>
        <v>0</v>
      </c>
      <c r="R21" s="334">
        <f>O21-G21-I21-K21-M21</f>
        <v>0</v>
      </c>
      <c r="S21" s="167"/>
      <c r="T21" s="155"/>
      <c r="U21" s="130"/>
      <c r="V21" s="129"/>
      <c r="W21" s="130"/>
      <c r="X21" s="129"/>
      <c r="Y21" s="130"/>
      <c r="Z21" s="129"/>
      <c r="AA21" s="129"/>
      <c r="AB21" s="129"/>
      <c r="AC21" s="130"/>
      <c r="AD21" s="129"/>
      <c r="AE21" s="130"/>
      <c r="AF21" s="129"/>
      <c r="AG21" s="130"/>
      <c r="AH21" s="129"/>
      <c r="AI21" s="130"/>
      <c r="AJ21" s="129"/>
      <c r="AK21" s="130"/>
    </row>
    <row r="22" spans="1:37" s="111" customFormat="1" ht="15">
      <c r="A22" s="225"/>
      <c r="B22" s="287" t="s">
        <v>73</v>
      </c>
      <c r="C22" s="352" t="s">
        <v>7</v>
      </c>
      <c r="D22" s="406">
        <v>1</v>
      </c>
      <c r="E22" s="407">
        <v>161.16999999999999</v>
      </c>
      <c r="F22" s="319">
        <v>0</v>
      </c>
      <c r="G22" s="404">
        <v>0</v>
      </c>
      <c r="H22" s="404">
        <v>0</v>
      </c>
      <c r="I22" s="404">
        <v>0</v>
      </c>
      <c r="J22" s="321">
        <v>0</v>
      </c>
      <c r="K22" s="231">
        <v>0</v>
      </c>
      <c r="L22" s="454">
        <v>0</v>
      </c>
      <c r="M22" s="469">
        <v>0</v>
      </c>
      <c r="N22" s="325">
        <f t="shared" si="3"/>
        <v>0</v>
      </c>
      <c r="O22" s="307">
        <f t="shared" si="3"/>
        <v>0</v>
      </c>
      <c r="Q22" s="334">
        <f>N22-F22-H22-J22-L22</f>
        <v>0</v>
      </c>
      <c r="R22" s="334">
        <f>O22-G22-I22-K22-M22</f>
        <v>0</v>
      </c>
      <c r="S22" s="167"/>
      <c r="T22" s="155"/>
      <c r="U22" s="130"/>
      <c r="V22" s="129"/>
      <c r="W22" s="130"/>
      <c r="X22" s="129"/>
      <c r="Y22" s="130"/>
      <c r="Z22" s="129"/>
      <c r="AA22" s="129"/>
      <c r="AB22" s="129"/>
      <c r="AC22" s="130"/>
      <c r="AD22" s="129"/>
      <c r="AE22" s="130"/>
      <c r="AF22" s="129"/>
      <c r="AG22" s="130"/>
      <c r="AH22" s="129"/>
      <c r="AI22" s="130"/>
      <c r="AJ22" s="129"/>
      <c r="AK22" s="130"/>
    </row>
    <row r="23" spans="1:37" s="111" customFormat="1" ht="15">
      <c r="A23" s="225"/>
      <c r="B23" s="219"/>
      <c r="C23" s="352" t="s">
        <v>90</v>
      </c>
      <c r="D23" s="406">
        <v>0</v>
      </c>
      <c r="E23" s="407">
        <v>0</v>
      </c>
      <c r="F23" s="319">
        <v>0</v>
      </c>
      <c r="G23" s="404">
        <v>0</v>
      </c>
      <c r="H23" s="404">
        <v>0</v>
      </c>
      <c r="I23" s="404">
        <v>0</v>
      </c>
      <c r="J23" s="321">
        <v>0</v>
      </c>
      <c r="K23" s="231">
        <v>0</v>
      </c>
      <c r="L23" s="454">
        <v>0</v>
      </c>
      <c r="M23" s="469">
        <v>0</v>
      </c>
      <c r="N23" s="325">
        <f t="shared" si="3"/>
        <v>0</v>
      </c>
      <c r="O23" s="307">
        <f t="shared" si="3"/>
        <v>0</v>
      </c>
      <c r="Q23" s="334"/>
      <c r="R23" s="334"/>
      <c r="S23" s="167"/>
      <c r="T23" s="155"/>
      <c r="U23" s="130"/>
      <c r="V23" s="129"/>
      <c r="W23" s="130"/>
      <c r="X23" s="129"/>
      <c r="Y23" s="130"/>
      <c r="Z23" s="129"/>
      <c r="AA23" s="129"/>
      <c r="AB23" s="129"/>
      <c r="AC23" s="130"/>
      <c r="AD23" s="129"/>
      <c r="AE23" s="130"/>
      <c r="AF23" s="129"/>
      <c r="AG23" s="130"/>
      <c r="AH23" s="129"/>
      <c r="AI23" s="130"/>
      <c r="AJ23" s="129"/>
      <c r="AK23" s="130"/>
    </row>
    <row r="24" spans="1:37" s="111" customFormat="1" ht="15">
      <c r="A24" s="226"/>
      <c r="B24" s="220"/>
      <c r="C24" s="131"/>
      <c r="D24" s="406"/>
      <c r="E24" s="407"/>
      <c r="F24" s="323"/>
      <c r="G24" s="423"/>
      <c r="H24" s="405"/>
      <c r="I24" s="423"/>
      <c r="J24" s="322"/>
      <c r="K24" s="312"/>
      <c r="L24" s="455"/>
      <c r="M24" s="470"/>
      <c r="N24" s="326"/>
      <c r="O24" s="309"/>
      <c r="Q24" s="332"/>
      <c r="R24" s="335"/>
      <c r="S24" s="167"/>
      <c r="T24" s="155"/>
      <c r="U24" s="130"/>
      <c r="V24" s="129"/>
      <c r="W24" s="130"/>
      <c r="X24" s="129"/>
      <c r="Y24" s="130"/>
      <c r="Z24" s="129"/>
      <c r="AA24" s="134"/>
      <c r="AB24" s="129"/>
      <c r="AC24" s="130"/>
      <c r="AD24" s="129"/>
      <c r="AE24" s="130"/>
      <c r="AF24" s="129"/>
      <c r="AG24" s="130"/>
      <c r="AH24" s="129"/>
      <c r="AI24" s="130"/>
      <c r="AJ24" s="129"/>
      <c r="AK24" s="130"/>
    </row>
    <row r="25" spans="1:37" s="111" customFormat="1" ht="15">
      <c r="A25" s="225" t="s">
        <v>12</v>
      </c>
      <c r="B25" s="273" t="s">
        <v>74</v>
      </c>
      <c r="C25" s="352" t="s">
        <v>6</v>
      </c>
      <c r="D25" s="406">
        <v>37</v>
      </c>
      <c r="E25" s="407">
        <v>82602.989000000001</v>
      </c>
      <c r="F25" s="403">
        <v>11</v>
      </c>
      <c r="G25" s="422">
        <v>28946.877</v>
      </c>
      <c r="H25" s="404">
        <v>12</v>
      </c>
      <c r="I25" s="422">
        <v>18312.792999999998</v>
      </c>
      <c r="J25" s="321">
        <v>6</v>
      </c>
      <c r="K25" s="468">
        <v>40542.862000000001</v>
      </c>
      <c r="L25" s="454">
        <v>7</v>
      </c>
      <c r="M25" s="469">
        <v>4192.0200000000004</v>
      </c>
      <c r="N25" s="325">
        <f t="shared" ref="N25:O27" si="4">SUM(F25,H25,J25,L25)</f>
        <v>36</v>
      </c>
      <c r="O25" s="307">
        <f>SUM(G25,I25,K25,M25)</f>
        <v>91994.552000000011</v>
      </c>
      <c r="Q25" s="334">
        <f>N25-F25-H25-J25-L25</f>
        <v>0</v>
      </c>
      <c r="R25" s="334">
        <f>O25-G25-I25-K25-M25</f>
        <v>1.0913936421275139E-11</v>
      </c>
      <c r="S25" s="167"/>
      <c r="T25" s="155"/>
      <c r="U25" s="130"/>
      <c r="V25" s="129"/>
      <c r="W25" s="130"/>
      <c r="X25" s="129"/>
      <c r="Y25" s="130"/>
      <c r="Z25" s="129"/>
      <c r="AA25" s="129"/>
      <c r="AB25" s="129"/>
      <c r="AC25" s="130"/>
      <c r="AD25" s="129"/>
      <c r="AE25" s="130"/>
      <c r="AF25" s="129"/>
      <c r="AG25" s="130"/>
      <c r="AH25" s="129"/>
      <c r="AI25" s="130"/>
      <c r="AJ25" s="129"/>
      <c r="AK25" s="130"/>
    </row>
    <row r="26" spans="1:37" s="111" customFormat="1" ht="15">
      <c r="A26" s="225"/>
      <c r="B26" s="287" t="s">
        <v>75</v>
      </c>
      <c r="C26" s="352" t="s">
        <v>7</v>
      </c>
      <c r="D26" s="406">
        <v>47</v>
      </c>
      <c r="E26" s="407">
        <v>20087.019</v>
      </c>
      <c r="F26" s="403">
        <v>14</v>
      </c>
      <c r="G26" s="422">
        <v>844.80000000000007</v>
      </c>
      <c r="H26" s="404">
        <v>13</v>
      </c>
      <c r="I26" s="422">
        <v>3883.634</v>
      </c>
      <c r="J26" s="321">
        <v>7</v>
      </c>
      <c r="K26" s="468">
        <v>1309.4360000000001</v>
      </c>
      <c r="L26" s="454">
        <v>7</v>
      </c>
      <c r="M26" s="469">
        <v>4120.5529999999999</v>
      </c>
      <c r="N26" s="325">
        <f t="shared" si="4"/>
        <v>41</v>
      </c>
      <c r="O26" s="307">
        <f>SUM(G26,I26,K26,M26)</f>
        <v>10158.423000000001</v>
      </c>
      <c r="Q26" s="334">
        <f>N26-F26-H26-J26-L26</f>
        <v>0</v>
      </c>
      <c r="R26" s="334">
        <f>O26-G26-I26-K26-M26</f>
        <v>0</v>
      </c>
      <c r="S26" s="167"/>
      <c r="T26" s="155"/>
      <c r="U26" s="130"/>
      <c r="V26" s="129"/>
      <c r="W26" s="130"/>
      <c r="X26" s="129"/>
      <c r="Y26" s="130"/>
      <c r="Z26" s="129"/>
      <c r="AA26" s="129"/>
      <c r="AB26" s="129"/>
      <c r="AC26" s="130"/>
      <c r="AD26" s="129"/>
      <c r="AE26" s="130"/>
      <c r="AF26" s="129"/>
      <c r="AG26" s="130"/>
      <c r="AH26" s="129"/>
      <c r="AI26" s="130"/>
      <c r="AJ26" s="129"/>
      <c r="AK26" s="130"/>
    </row>
    <row r="27" spans="1:37" s="111" customFormat="1" ht="15">
      <c r="A27" s="225"/>
      <c r="B27" s="219"/>
      <c r="C27" s="352" t="s">
        <v>90</v>
      </c>
      <c r="D27" s="406">
        <v>117</v>
      </c>
      <c r="E27" s="407">
        <v>25446.210999999999</v>
      </c>
      <c r="F27" s="403">
        <v>33</v>
      </c>
      <c r="G27" s="422">
        <v>33684.345000000001</v>
      </c>
      <c r="H27" s="404">
        <v>31</v>
      </c>
      <c r="I27" s="422">
        <v>5620.1139999999996</v>
      </c>
      <c r="J27" s="321">
        <v>40</v>
      </c>
      <c r="K27" s="468">
        <v>7772.192</v>
      </c>
      <c r="L27" s="454">
        <v>49</v>
      </c>
      <c r="M27" s="469">
        <v>8259.3430000000008</v>
      </c>
      <c r="N27" s="325">
        <f t="shared" si="4"/>
        <v>153</v>
      </c>
      <c r="O27" s="307">
        <f t="shared" si="4"/>
        <v>55335.994000000006</v>
      </c>
      <c r="Q27" s="334"/>
      <c r="R27" s="334"/>
      <c r="S27" s="167"/>
      <c r="T27" s="155"/>
      <c r="U27" s="130"/>
      <c r="V27" s="129"/>
      <c r="W27" s="130"/>
      <c r="X27" s="129"/>
      <c r="Y27" s="130"/>
      <c r="Z27" s="129"/>
      <c r="AA27" s="129"/>
      <c r="AB27" s="129"/>
      <c r="AC27" s="130"/>
      <c r="AD27" s="129"/>
      <c r="AE27" s="130"/>
      <c r="AF27" s="129"/>
      <c r="AG27" s="130"/>
      <c r="AH27" s="129"/>
      <c r="AI27" s="130"/>
      <c r="AJ27" s="129"/>
      <c r="AK27" s="130"/>
    </row>
    <row r="28" spans="1:37" s="111" customFormat="1" ht="15">
      <c r="A28" s="226"/>
      <c r="B28" s="220"/>
      <c r="C28" s="131"/>
      <c r="D28" s="406"/>
      <c r="E28" s="407"/>
      <c r="F28" s="323"/>
      <c r="G28" s="423"/>
      <c r="H28" s="405"/>
      <c r="I28" s="423"/>
      <c r="J28" s="322"/>
      <c r="K28" s="312"/>
      <c r="L28" s="455"/>
      <c r="M28" s="470"/>
      <c r="N28" s="326"/>
      <c r="O28" s="309"/>
      <c r="Q28" s="332"/>
      <c r="R28" s="335"/>
      <c r="S28" s="167"/>
      <c r="T28" s="155"/>
      <c r="U28" s="130"/>
      <c r="V28" s="129"/>
      <c r="W28" s="130"/>
      <c r="X28" s="129"/>
      <c r="Y28" s="130"/>
      <c r="Z28" s="129"/>
      <c r="AA28" s="134"/>
      <c r="AB28" s="129"/>
      <c r="AC28" s="130"/>
      <c r="AD28" s="129"/>
      <c r="AE28" s="130"/>
      <c r="AF28" s="129"/>
      <c r="AG28" s="130"/>
      <c r="AH28" s="129"/>
      <c r="AI28" s="130"/>
      <c r="AJ28" s="129"/>
      <c r="AK28" s="130"/>
    </row>
    <row r="29" spans="1:37" s="111" customFormat="1" ht="15">
      <c r="A29" s="225" t="s">
        <v>13</v>
      </c>
      <c r="B29" s="273" t="s">
        <v>76</v>
      </c>
      <c r="C29" s="352" t="s">
        <v>6</v>
      </c>
      <c r="D29" s="406">
        <v>9</v>
      </c>
      <c r="E29" s="407">
        <v>583.43700000000001</v>
      </c>
      <c r="F29" s="319">
        <v>1</v>
      </c>
      <c r="G29" s="404">
        <v>9387.9189999999999</v>
      </c>
      <c r="H29" s="404">
        <v>0</v>
      </c>
      <c r="I29" s="404">
        <v>0</v>
      </c>
      <c r="J29" s="321">
        <v>4</v>
      </c>
      <c r="K29" s="231">
        <v>251.00399999999999</v>
      </c>
      <c r="L29" s="454">
        <v>1</v>
      </c>
      <c r="M29" s="469">
        <v>400</v>
      </c>
      <c r="N29" s="325">
        <f t="shared" ref="N29:O31" si="5">SUM(F29,H29,J29,L29)</f>
        <v>6</v>
      </c>
      <c r="O29" s="307">
        <f t="shared" si="5"/>
        <v>10038.923000000001</v>
      </c>
      <c r="Q29" s="334">
        <f>N29-F29-H29-J29-L29</f>
        <v>0</v>
      </c>
      <c r="R29" s="334">
        <f>O29-G29-I29-K29-M29</f>
        <v>7.9580786405131221E-13</v>
      </c>
      <c r="S29" s="167"/>
      <c r="T29" s="155"/>
      <c r="U29" s="130"/>
      <c r="V29" s="129"/>
      <c r="W29" s="130"/>
      <c r="X29" s="129"/>
      <c r="Y29" s="130"/>
      <c r="Z29" s="129"/>
      <c r="AA29" s="129"/>
      <c r="AB29" s="129"/>
      <c r="AC29" s="130"/>
      <c r="AD29" s="129"/>
      <c r="AE29" s="130"/>
      <c r="AF29" s="129"/>
      <c r="AG29" s="130"/>
      <c r="AH29" s="129"/>
      <c r="AI29" s="130"/>
      <c r="AJ29" s="129"/>
      <c r="AK29" s="130"/>
    </row>
    <row r="30" spans="1:37" s="111" customFormat="1" ht="15">
      <c r="A30" s="225"/>
      <c r="B30" s="287" t="s">
        <v>77</v>
      </c>
      <c r="C30" s="352" t="s">
        <v>7</v>
      </c>
      <c r="D30" s="406">
        <v>1</v>
      </c>
      <c r="E30" s="407">
        <v>7.5</v>
      </c>
      <c r="F30" s="319">
        <v>0</v>
      </c>
      <c r="G30" s="404">
        <v>0</v>
      </c>
      <c r="H30" s="404">
        <v>0</v>
      </c>
      <c r="I30" s="404">
        <v>0</v>
      </c>
      <c r="J30" s="321">
        <v>2</v>
      </c>
      <c r="K30" s="231">
        <v>58.735999999999997</v>
      </c>
      <c r="L30" s="454">
        <v>0</v>
      </c>
      <c r="M30" s="469">
        <v>0</v>
      </c>
      <c r="N30" s="325">
        <f t="shared" si="5"/>
        <v>2</v>
      </c>
      <c r="O30" s="307">
        <f t="shared" si="5"/>
        <v>58.735999999999997</v>
      </c>
      <c r="Q30" s="334">
        <f>N30-F30-H30-J30-L30</f>
        <v>0</v>
      </c>
      <c r="R30" s="334">
        <f>O30-G30-I30-K30-M30</f>
        <v>0</v>
      </c>
      <c r="S30" s="167"/>
      <c r="T30" s="155"/>
      <c r="U30" s="130"/>
      <c r="V30" s="129"/>
      <c r="W30" s="130"/>
      <c r="X30" s="129"/>
      <c r="Y30" s="130"/>
      <c r="Z30" s="129"/>
      <c r="AA30" s="129"/>
      <c r="AB30" s="129"/>
      <c r="AC30" s="130"/>
      <c r="AD30" s="129"/>
      <c r="AE30" s="130"/>
      <c r="AF30" s="129"/>
      <c r="AG30" s="130"/>
      <c r="AH30" s="129"/>
      <c r="AI30" s="130"/>
      <c r="AJ30" s="129"/>
      <c r="AK30" s="130"/>
    </row>
    <row r="31" spans="1:37" s="111" customFormat="1" ht="15">
      <c r="A31" s="225"/>
      <c r="B31" s="219"/>
      <c r="C31" s="352" t="s">
        <v>90</v>
      </c>
      <c r="D31" s="406">
        <v>0</v>
      </c>
      <c r="E31" s="407">
        <v>0</v>
      </c>
      <c r="F31" s="319">
        <v>0</v>
      </c>
      <c r="G31" s="404">
        <v>0</v>
      </c>
      <c r="H31" s="404">
        <v>0</v>
      </c>
      <c r="I31" s="404">
        <v>0</v>
      </c>
      <c r="J31" s="321">
        <v>0</v>
      </c>
      <c r="K31" s="231">
        <v>0</v>
      </c>
      <c r="L31" s="454">
        <v>0</v>
      </c>
      <c r="M31" s="469">
        <v>0</v>
      </c>
      <c r="N31" s="325">
        <f t="shared" si="5"/>
        <v>0</v>
      </c>
      <c r="O31" s="307">
        <f t="shared" si="5"/>
        <v>0</v>
      </c>
      <c r="Q31" s="334"/>
      <c r="R31" s="334"/>
      <c r="S31" s="167"/>
      <c r="T31" s="155"/>
      <c r="U31" s="130"/>
      <c r="V31" s="129"/>
      <c r="W31" s="130"/>
      <c r="X31" s="129"/>
      <c r="Y31" s="130"/>
      <c r="Z31" s="129"/>
      <c r="AA31" s="129"/>
      <c r="AB31" s="129"/>
      <c r="AC31" s="130"/>
      <c r="AD31" s="129"/>
      <c r="AE31" s="130"/>
      <c r="AF31" s="129"/>
      <c r="AG31" s="130"/>
      <c r="AH31" s="129"/>
      <c r="AI31" s="130"/>
      <c r="AJ31" s="129"/>
      <c r="AK31" s="130"/>
    </row>
    <row r="32" spans="1:37" s="111" customFormat="1" ht="15">
      <c r="A32" s="226"/>
      <c r="B32" s="220"/>
      <c r="C32" s="131"/>
      <c r="D32" s="406"/>
      <c r="E32" s="407"/>
      <c r="F32" s="323"/>
      <c r="G32" s="423"/>
      <c r="H32" s="405"/>
      <c r="I32" s="423"/>
      <c r="J32" s="322"/>
      <c r="K32" s="312"/>
      <c r="L32" s="455"/>
      <c r="M32" s="470"/>
      <c r="N32" s="326"/>
      <c r="O32" s="309"/>
      <c r="Q32" s="332"/>
      <c r="R32" s="335"/>
      <c r="S32" s="167"/>
      <c r="T32" s="155"/>
      <c r="U32" s="130"/>
      <c r="V32" s="129"/>
      <c r="W32" s="130"/>
      <c r="X32" s="129"/>
      <c r="Y32" s="130"/>
      <c r="Z32" s="129"/>
      <c r="AA32" s="134"/>
      <c r="AB32" s="129"/>
      <c r="AC32" s="130"/>
      <c r="AD32" s="129"/>
      <c r="AE32" s="130"/>
      <c r="AF32" s="129"/>
      <c r="AG32" s="130"/>
      <c r="AH32" s="129"/>
      <c r="AI32" s="130"/>
      <c r="AJ32" s="129"/>
      <c r="AK32" s="130"/>
    </row>
    <row r="33" spans="1:37" s="111" customFormat="1" ht="15">
      <c r="A33" s="225" t="s">
        <v>14</v>
      </c>
      <c r="B33" s="273" t="s">
        <v>78</v>
      </c>
      <c r="C33" s="352" t="s">
        <v>6</v>
      </c>
      <c r="D33" s="406">
        <v>1</v>
      </c>
      <c r="E33" s="407">
        <v>350</v>
      </c>
      <c r="F33" s="319">
        <v>0</v>
      </c>
      <c r="G33" s="404">
        <v>0</v>
      </c>
      <c r="H33" s="404">
        <v>0</v>
      </c>
      <c r="I33" s="404">
        <v>0</v>
      </c>
      <c r="J33" s="321">
        <v>0</v>
      </c>
      <c r="K33" s="231">
        <v>0</v>
      </c>
      <c r="L33" s="454">
        <v>0</v>
      </c>
      <c r="M33" s="469">
        <v>0</v>
      </c>
      <c r="N33" s="325">
        <f t="shared" ref="N33:O35" si="6">SUM(F33,H33,J33,L33)</f>
        <v>0</v>
      </c>
      <c r="O33" s="307">
        <f t="shared" si="6"/>
        <v>0</v>
      </c>
      <c r="Q33" s="334">
        <f>N33-F33-H33-J33-L33</f>
        <v>0</v>
      </c>
      <c r="R33" s="334">
        <f>O33-G33-I33-K33-M33</f>
        <v>0</v>
      </c>
      <c r="S33" s="167"/>
      <c r="T33" s="155"/>
      <c r="U33" s="130"/>
      <c r="V33" s="129"/>
      <c r="W33" s="130"/>
      <c r="X33" s="129"/>
      <c r="Y33" s="130"/>
      <c r="Z33" s="129"/>
      <c r="AA33" s="129"/>
      <c r="AB33" s="129"/>
      <c r="AC33" s="130"/>
      <c r="AD33" s="129"/>
      <c r="AE33" s="130"/>
      <c r="AF33" s="129"/>
      <c r="AG33" s="130"/>
      <c r="AH33" s="129"/>
      <c r="AI33" s="130"/>
      <c r="AJ33" s="129"/>
      <c r="AK33" s="130"/>
    </row>
    <row r="34" spans="1:37" s="111" customFormat="1" ht="15">
      <c r="A34" s="225" t="s">
        <v>15</v>
      </c>
      <c r="B34" s="287" t="s">
        <v>79</v>
      </c>
      <c r="C34" s="352" t="s">
        <v>7</v>
      </c>
      <c r="D34" s="406">
        <v>0</v>
      </c>
      <c r="E34" s="407">
        <v>0</v>
      </c>
      <c r="F34" s="319">
        <v>0</v>
      </c>
      <c r="G34" s="404">
        <v>0</v>
      </c>
      <c r="H34" s="404">
        <v>0</v>
      </c>
      <c r="I34" s="404">
        <v>0</v>
      </c>
      <c r="J34" s="321">
        <v>0</v>
      </c>
      <c r="K34" s="231">
        <v>0</v>
      </c>
      <c r="L34" s="454">
        <v>0</v>
      </c>
      <c r="M34" s="469">
        <v>0</v>
      </c>
      <c r="N34" s="325">
        <f t="shared" si="6"/>
        <v>0</v>
      </c>
      <c r="O34" s="307">
        <f t="shared" si="6"/>
        <v>0</v>
      </c>
      <c r="Q34" s="334">
        <f>N34-F34-H34-J34-L34</f>
        <v>0</v>
      </c>
      <c r="R34" s="334">
        <f>O34-G34-I34-K34-M34</f>
        <v>0</v>
      </c>
      <c r="S34" s="167"/>
      <c r="T34" s="155"/>
      <c r="U34" s="130"/>
      <c r="V34" s="129"/>
      <c r="W34" s="130"/>
      <c r="X34" s="129"/>
      <c r="Y34" s="130"/>
      <c r="Z34" s="129"/>
      <c r="AA34" s="129"/>
      <c r="AB34" s="129"/>
      <c r="AC34" s="130"/>
      <c r="AD34" s="129"/>
      <c r="AE34" s="130"/>
      <c r="AF34" s="129"/>
      <c r="AG34" s="130"/>
      <c r="AH34" s="129"/>
      <c r="AI34" s="130"/>
      <c r="AJ34" s="129"/>
      <c r="AK34" s="130"/>
    </row>
    <row r="35" spans="1:37" s="111" customFormat="1" ht="15">
      <c r="A35" s="225"/>
      <c r="B35" s="219"/>
      <c r="C35" s="352" t="s">
        <v>90</v>
      </c>
      <c r="D35" s="406">
        <v>0</v>
      </c>
      <c r="E35" s="407">
        <v>0</v>
      </c>
      <c r="F35" s="319">
        <v>0</v>
      </c>
      <c r="G35" s="404">
        <v>0</v>
      </c>
      <c r="H35" s="404">
        <v>0</v>
      </c>
      <c r="I35" s="404">
        <v>0</v>
      </c>
      <c r="J35" s="321">
        <v>0</v>
      </c>
      <c r="K35" s="231">
        <v>0</v>
      </c>
      <c r="L35" s="454">
        <v>0</v>
      </c>
      <c r="M35" s="469">
        <v>0</v>
      </c>
      <c r="N35" s="325">
        <f t="shared" si="6"/>
        <v>0</v>
      </c>
      <c r="O35" s="307">
        <f t="shared" si="6"/>
        <v>0</v>
      </c>
      <c r="Q35" s="334"/>
      <c r="R35" s="334"/>
      <c r="S35" s="167"/>
      <c r="T35" s="155"/>
      <c r="U35" s="130"/>
      <c r="V35" s="129"/>
      <c r="W35" s="130"/>
      <c r="X35" s="129"/>
      <c r="Y35" s="130"/>
      <c r="Z35" s="129"/>
      <c r="AA35" s="129"/>
      <c r="AB35" s="129"/>
      <c r="AC35" s="130"/>
      <c r="AD35" s="129"/>
      <c r="AE35" s="130"/>
      <c r="AF35" s="129"/>
      <c r="AG35" s="130"/>
      <c r="AH35" s="129"/>
      <c r="AI35" s="130"/>
      <c r="AJ35" s="129"/>
      <c r="AK35" s="130"/>
    </row>
    <row r="36" spans="1:37" s="111" customFormat="1" ht="15">
      <c r="A36" s="226"/>
      <c r="B36" s="220"/>
      <c r="C36" s="131"/>
      <c r="D36" s="406"/>
      <c r="E36" s="407"/>
      <c r="F36" s="323"/>
      <c r="G36" s="423"/>
      <c r="H36" s="405"/>
      <c r="I36" s="423"/>
      <c r="J36" s="322"/>
      <c r="K36" s="312"/>
      <c r="L36" s="455"/>
      <c r="M36" s="470"/>
      <c r="N36" s="326"/>
      <c r="O36" s="309"/>
      <c r="Q36" s="336"/>
      <c r="R36" s="335"/>
      <c r="S36" s="167"/>
      <c r="T36" s="155"/>
      <c r="U36" s="130"/>
      <c r="V36" s="129"/>
      <c r="W36" s="130"/>
      <c r="X36" s="129"/>
      <c r="Y36" s="130"/>
      <c r="Z36" s="129"/>
      <c r="AA36" s="129"/>
      <c r="AB36" s="129"/>
      <c r="AC36" s="130"/>
      <c r="AD36" s="129"/>
      <c r="AE36" s="130"/>
      <c r="AF36" s="129"/>
      <c r="AG36" s="130"/>
      <c r="AH36" s="129"/>
      <c r="AI36" s="130"/>
      <c r="AJ36" s="129"/>
      <c r="AK36" s="130"/>
    </row>
    <row r="37" spans="1:37" s="111" customFormat="1" ht="15">
      <c r="A37" s="225" t="s">
        <v>18</v>
      </c>
      <c r="B37" s="273" t="s">
        <v>80</v>
      </c>
      <c r="C37" s="352" t="s">
        <v>6</v>
      </c>
      <c r="D37" s="406">
        <v>5</v>
      </c>
      <c r="E37" s="407">
        <v>1156.58</v>
      </c>
      <c r="F37" s="403">
        <v>2</v>
      </c>
      <c r="G37" s="424">
        <v>29</v>
      </c>
      <c r="H37" s="404">
        <v>0</v>
      </c>
      <c r="I37" s="424">
        <v>0</v>
      </c>
      <c r="J37" s="321">
        <v>7</v>
      </c>
      <c r="K37" s="471">
        <v>4233.8019999999997</v>
      </c>
      <c r="L37" s="454">
        <v>3</v>
      </c>
      <c r="M37" s="469">
        <v>395.23099999999999</v>
      </c>
      <c r="N37" s="325">
        <f t="shared" ref="N37:O39" si="7">SUM(F37,H37,J37,L37)</f>
        <v>12</v>
      </c>
      <c r="O37" s="307">
        <f t="shared" si="7"/>
        <v>4658.0329999999994</v>
      </c>
      <c r="Q37" s="334">
        <f>N37-F37-H37-J37-L37</f>
        <v>0</v>
      </c>
      <c r="R37" s="334">
        <f>O37-G37-I37-K37-M37</f>
        <v>0</v>
      </c>
      <c r="S37" s="167"/>
      <c r="T37" s="155"/>
      <c r="U37" s="130"/>
      <c r="V37" s="129"/>
      <c r="W37" s="130"/>
      <c r="X37" s="129"/>
      <c r="Y37" s="130"/>
      <c r="Z37" s="129"/>
      <c r="AA37" s="129"/>
      <c r="AB37" s="129"/>
      <c r="AC37" s="130"/>
      <c r="AD37" s="129"/>
      <c r="AE37" s="130"/>
      <c r="AF37" s="129"/>
      <c r="AG37" s="130"/>
      <c r="AH37" s="129"/>
      <c r="AI37" s="130"/>
      <c r="AJ37" s="129"/>
      <c r="AK37" s="130"/>
    </row>
    <row r="38" spans="1:37" s="111" customFormat="1" ht="13.5" customHeight="1">
      <c r="A38" s="225"/>
      <c r="B38" s="287" t="s">
        <v>81</v>
      </c>
      <c r="C38" s="352" t="s">
        <v>7</v>
      </c>
      <c r="D38" s="406">
        <v>0</v>
      </c>
      <c r="E38" s="407">
        <v>0</v>
      </c>
      <c r="F38" s="403">
        <v>0</v>
      </c>
      <c r="G38" s="422">
        <v>0</v>
      </c>
      <c r="H38" s="404">
        <v>0</v>
      </c>
      <c r="I38" s="422">
        <v>0</v>
      </c>
      <c r="J38" s="321">
        <v>1</v>
      </c>
      <c r="K38" s="468">
        <v>28.8</v>
      </c>
      <c r="L38" s="454">
        <v>0</v>
      </c>
      <c r="M38" s="469">
        <v>0</v>
      </c>
      <c r="N38" s="325">
        <f t="shared" si="7"/>
        <v>1</v>
      </c>
      <c r="O38" s="307">
        <f t="shared" si="7"/>
        <v>28.8</v>
      </c>
      <c r="Q38" s="334">
        <f>N38-F38-H38-J38-L38</f>
        <v>0</v>
      </c>
      <c r="R38" s="334">
        <f>O38-G38-I38-K38-M38</f>
        <v>0</v>
      </c>
      <c r="S38" s="167"/>
      <c r="T38" s="155"/>
      <c r="U38" s="130"/>
      <c r="V38" s="129"/>
      <c r="W38" s="130"/>
      <c r="X38" s="129"/>
      <c r="Y38" s="130"/>
      <c r="Z38" s="129"/>
      <c r="AA38" s="129"/>
      <c r="AB38" s="129"/>
      <c r="AC38" s="130"/>
      <c r="AD38" s="129"/>
      <c r="AE38" s="130"/>
      <c r="AF38" s="129"/>
      <c r="AG38" s="130"/>
      <c r="AH38" s="129"/>
      <c r="AI38" s="130"/>
      <c r="AJ38" s="129"/>
      <c r="AK38" s="130"/>
    </row>
    <row r="39" spans="1:37" s="111" customFormat="1" ht="13.5" customHeight="1">
      <c r="A39" s="225"/>
      <c r="B39" s="219"/>
      <c r="C39" s="352" t="s">
        <v>90</v>
      </c>
      <c r="D39" s="406">
        <v>0</v>
      </c>
      <c r="E39" s="407">
        <v>0</v>
      </c>
      <c r="F39" s="319">
        <v>0</v>
      </c>
      <c r="G39" s="425">
        <v>0</v>
      </c>
      <c r="H39" s="404">
        <v>0</v>
      </c>
      <c r="I39" s="425">
        <v>0</v>
      </c>
      <c r="J39" s="321">
        <v>0</v>
      </c>
      <c r="K39" s="155">
        <v>0</v>
      </c>
      <c r="L39" s="454">
        <v>1</v>
      </c>
      <c r="M39" s="469">
        <v>270.25</v>
      </c>
      <c r="N39" s="325">
        <f t="shared" si="7"/>
        <v>1</v>
      </c>
      <c r="O39" s="307">
        <f t="shared" si="7"/>
        <v>270.25</v>
      </c>
      <c r="Q39" s="334"/>
      <c r="R39" s="334"/>
      <c r="S39" s="167"/>
      <c r="T39" s="155"/>
      <c r="U39" s="130"/>
      <c r="V39" s="129"/>
      <c r="W39" s="130"/>
      <c r="X39" s="129"/>
      <c r="Y39" s="130"/>
      <c r="Z39" s="129"/>
      <c r="AA39" s="129"/>
      <c r="AB39" s="129"/>
      <c r="AC39" s="130"/>
      <c r="AD39" s="129"/>
      <c r="AE39" s="130"/>
      <c r="AF39" s="129"/>
      <c r="AG39" s="130"/>
      <c r="AH39" s="129"/>
      <c r="AI39" s="130"/>
      <c r="AJ39" s="129"/>
      <c r="AK39" s="130"/>
    </row>
    <row r="40" spans="1:37" s="111" customFormat="1" ht="15">
      <c r="A40" s="226"/>
      <c r="B40" s="220"/>
      <c r="C40" s="308"/>
      <c r="D40" s="406"/>
      <c r="E40" s="407"/>
      <c r="F40" s="323"/>
      <c r="G40" s="423"/>
      <c r="H40" s="405"/>
      <c r="I40" s="423"/>
      <c r="J40" s="322"/>
      <c r="K40" s="312"/>
      <c r="L40" s="455"/>
      <c r="M40" s="470"/>
      <c r="N40" s="326"/>
      <c r="O40" s="309"/>
      <c r="Q40" s="332"/>
      <c r="R40" s="335"/>
      <c r="S40" s="167"/>
      <c r="T40" s="155"/>
      <c r="U40" s="130"/>
      <c r="V40" s="129"/>
      <c r="W40" s="130"/>
      <c r="X40" s="129"/>
      <c r="Y40" s="130"/>
      <c r="Z40" s="129"/>
      <c r="AA40" s="134"/>
      <c r="AB40" s="129"/>
      <c r="AC40" s="130"/>
      <c r="AD40" s="129"/>
      <c r="AE40" s="130"/>
      <c r="AF40" s="129"/>
      <c r="AG40" s="130"/>
      <c r="AH40" s="129"/>
      <c r="AI40" s="130"/>
      <c r="AJ40" s="129"/>
      <c r="AK40" s="130"/>
    </row>
    <row r="41" spans="1:37" s="154" customFormat="1" ht="15">
      <c r="A41" s="225" t="s">
        <v>38</v>
      </c>
      <c r="B41" s="219" t="s">
        <v>82</v>
      </c>
      <c r="C41" s="310"/>
      <c r="D41" s="406">
        <v>107</v>
      </c>
      <c r="E41" s="407">
        <v>81060.657999999996</v>
      </c>
      <c r="F41" s="403">
        <v>25</v>
      </c>
      <c r="G41" s="422">
        <v>96495.722999999998</v>
      </c>
      <c r="H41" s="404">
        <v>13</v>
      </c>
      <c r="I41" s="422">
        <v>11830.571</v>
      </c>
      <c r="J41" s="321">
        <v>11</v>
      </c>
      <c r="K41" s="468">
        <v>40372.466999999997</v>
      </c>
      <c r="L41" s="454">
        <v>18</v>
      </c>
      <c r="M41" s="469">
        <v>13522.7</v>
      </c>
      <c r="N41" s="325">
        <f>SUM(F41,H41,J41,L41)</f>
        <v>67</v>
      </c>
      <c r="O41" s="307">
        <f>SUM(G41,I41,K41,M41)</f>
        <v>162221.46100000001</v>
      </c>
      <c r="Q41" s="334">
        <f>N41-F41-H41-J41-L41</f>
        <v>0</v>
      </c>
      <c r="R41" s="334">
        <f>O41-G41-I41-K41-M41</f>
        <v>1.8189894035458565E-11</v>
      </c>
      <c r="S41" s="167"/>
      <c r="T41" s="155"/>
      <c r="U41" s="156"/>
      <c r="V41" s="155"/>
      <c r="W41" s="156"/>
      <c r="X41" s="155"/>
      <c r="Y41" s="156"/>
      <c r="Z41" s="155"/>
      <c r="AA41" s="155"/>
      <c r="AB41" s="155"/>
      <c r="AC41" s="156"/>
      <c r="AD41" s="155"/>
      <c r="AE41" s="156"/>
      <c r="AF41" s="155"/>
      <c r="AG41" s="156"/>
      <c r="AH41" s="155"/>
      <c r="AI41" s="156"/>
      <c r="AJ41" s="155"/>
      <c r="AK41" s="156"/>
    </row>
    <row r="42" spans="1:37" s="154" customFormat="1" ht="15">
      <c r="A42" s="226"/>
      <c r="B42" s="220"/>
      <c r="C42" s="311"/>
      <c r="D42" s="406"/>
      <c r="E42" s="407"/>
      <c r="F42" s="323"/>
      <c r="G42" s="423"/>
      <c r="H42" s="405"/>
      <c r="I42" s="423"/>
      <c r="J42" s="322"/>
      <c r="K42" s="312"/>
      <c r="L42" s="455"/>
      <c r="M42" s="470"/>
      <c r="N42" s="326"/>
      <c r="O42" s="309"/>
      <c r="Q42" s="337"/>
      <c r="R42" s="338"/>
      <c r="S42" s="167"/>
      <c r="T42" s="155"/>
      <c r="U42" s="156"/>
      <c r="V42" s="155"/>
      <c r="W42" s="156"/>
      <c r="X42" s="155"/>
      <c r="Y42" s="156"/>
      <c r="Z42" s="155"/>
      <c r="AA42" s="158"/>
      <c r="AB42" s="155"/>
      <c r="AC42" s="156"/>
      <c r="AD42" s="155"/>
      <c r="AE42" s="156"/>
      <c r="AF42" s="155"/>
      <c r="AG42" s="156"/>
      <c r="AH42" s="155"/>
      <c r="AI42" s="156"/>
      <c r="AJ42" s="155"/>
      <c r="AK42" s="156"/>
    </row>
    <row r="43" spans="1:37" s="154" customFormat="1" ht="15">
      <c r="A43" s="225" t="s">
        <v>16</v>
      </c>
      <c r="B43" s="219" t="s">
        <v>83</v>
      </c>
      <c r="C43" s="310"/>
      <c r="D43" s="406">
        <v>763</v>
      </c>
      <c r="E43" s="407">
        <v>12419.59</v>
      </c>
      <c r="F43" s="403">
        <v>267</v>
      </c>
      <c r="G43" s="424">
        <v>1209.768</v>
      </c>
      <c r="H43" s="404">
        <v>352</v>
      </c>
      <c r="I43" s="424">
        <v>27968.460999999999</v>
      </c>
      <c r="J43" s="319">
        <v>366</v>
      </c>
      <c r="K43" s="471">
        <v>342.63400000000001</v>
      </c>
      <c r="L43" s="454">
        <v>253</v>
      </c>
      <c r="M43" s="469">
        <v>1033.046</v>
      </c>
      <c r="N43" s="325">
        <f>SUM(F43,H43,J43,L43)</f>
        <v>1238</v>
      </c>
      <c r="O43" s="307">
        <f>SUM(G43,I43,K43,M43)</f>
        <v>30553.908999999996</v>
      </c>
      <c r="P43" s="159"/>
      <c r="Q43" s="334">
        <f>N43-F43-H43-J43-L43</f>
        <v>0</v>
      </c>
      <c r="R43" s="334">
        <f>O43-G43-I43-K43-M43</f>
        <v>-3.4106051316484809E-12</v>
      </c>
      <c r="S43" s="167"/>
      <c r="T43" s="155"/>
      <c r="U43" s="156"/>
      <c r="V43" s="155"/>
      <c r="W43" s="156"/>
      <c r="X43" s="155"/>
      <c r="Y43" s="156"/>
      <c r="Z43" s="155"/>
      <c r="AA43" s="155"/>
      <c r="AB43" s="155"/>
      <c r="AC43" s="156"/>
      <c r="AD43" s="155"/>
      <c r="AE43" s="156"/>
      <c r="AF43" s="155"/>
      <c r="AG43" s="156"/>
      <c r="AH43" s="155"/>
      <c r="AI43" s="156"/>
      <c r="AJ43" s="155"/>
      <c r="AK43" s="156"/>
    </row>
    <row r="44" spans="1:37" s="111" customFormat="1" ht="15">
      <c r="A44" s="226"/>
      <c r="B44" s="220"/>
      <c r="C44" s="308"/>
      <c r="D44" s="406"/>
      <c r="E44" s="407"/>
      <c r="F44" s="323"/>
      <c r="G44" s="423"/>
      <c r="H44" s="405"/>
      <c r="I44" s="423"/>
      <c r="J44" s="322"/>
      <c r="K44" s="312"/>
      <c r="L44" s="323"/>
      <c r="M44" s="472"/>
      <c r="N44" s="326"/>
      <c r="O44" s="309"/>
      <c r="P44" s="136"/>
      <c r="Q44" s="336"/>
      <c r="R44" s="335"/>
      <c r="S44" s="167"/>
      <c r="T44" s="155"/>
      <c r="U44" s="130"/>
      <c r="V44" s="129"/>
      <c r="W44" s="130"/>
      <c r="X44" s="129"/>
      <c r="Y44" s="130"/>
      <c r="Z44" s="129"/>
      <c r="AA44" s="129"/>
      <c r="AB44" s="129"/>
      <c r="AC44" s="130"/>
      <c r="AD44" s="129"/>
      <c r="AE44" s="130"/>
      <c r="AF44" s="129"/>
      <c r="AG44" s="130"/>
      <c r="AH44" s="129"/>
      <c r="AI44" s="130"/>
      <c r="AJ44" s="129"/>
      <c r="AK44" s="130"/>
    </row>
    <row r="45" spans="1:37" s="168" customFormat="1" ht="15">
      <c r="A45" s="230" t="s">
        <v>0</v>
      </c>
      <c r="B45" s="224" t="s">
        <v>84</v>
      </c>
      <c r="C45" s="313"/>
      <c r="D45" s="408">
        <f>SUM(D9:D43)</f>
        <v>1491</v>
      </c>
      <c r="E45" s="473">
        <f>SUM(E9:E43)</f>
        <v>308552.26200000005</v>
      </c>
      <c r="F45" s="320">
        <f t="shared" ref="F45:N45" si="8">SUM(F9:F44)</f>
        <v>435</v>
      </c>
      <c r="G45" s="426">
        <f t="shared" si="8"/>
        <v>179956.75</v>
      </c>
      <c r="H45" s="426">
        <f t="shared" si="8"/>
        <v>511</v>
      </c>
      <c r="I45" s="426">
        <f t="shared" si="8"/>
        <v>77697.811999999991</v>
      </c>
      <c r="J45" s="426">
        <f t="shared" si="8"/>
        <v>528</v>
      </c>
      <c r="K45" s="164">
        <f t="shared" si="8"/>
        <v>106023.98400000001</v>
      </c>
      <c r="L45" s="320">
        <f t="shared" si="8"/>
        <v>431</v>
      </c>
      <c r="M45" s="474">
        <f t="shared" si="8"/>
        <v>42763.249000000003</v>
      </c>
      <c r="N45" s="327">
        <f t="shared" si="8"/>
        <v>1905</v>
      </c>
      <c r="O45" s="428">
        <f>SUM(O9:O43)</f>
        <v>406441.79500000004</v>
      </c>
      <c r="P45" s="164"/>
      <c r="Q45" s="334">
        <f>N45-F45-H45-J45-L45</f>
        <v>0</v>
      </c>
      <c r="R45" s="334">
        <f>O45-G45-I45-K45-M45</f>
        <v>0</v>
      </c>
      <c r="S45" s="167"/>
      <c r="T45" s="155"/>
      <c r="U45" s="167"/>
      <c r="V45" s="155"/>
      <c r="W45" s="167"/>
      <c r="X45" s="155"/>
      <c r="Y45" s="167"/>
      <c r="Z45" s="155"/>
      <c r="AA45" s="156"/>
      <c r="AB45" s="155"/>
      <c r="AC45" s="167"/>
      <c r="AD45" s="155"/>
      <c r="AE45" s="167"/>
      <c r="AF45" s="155"/>
      <c r="AG45" s="167"/>
      <c r="AH45" s="155"/>
      <c r="AI45" s="167"/>
      <c r="AJ45" s="155"/>
      <c r="AK45" s="167"/>
    </row>
    <row r="46" spans="1:37" s="111" customFormat="1" ht="15.6" thickBot="1">
      <c r="A46" s="357"/>
      <c r="B46" s="358"/>
      <c r="C46" s="359"/>
      <c r="D46" s="409"/>
      <c r="E46" s="410"/>
      <c r="F46" s="360"/>
      <c r="G46" s="361"/>
      <c r="H46" s="360"/>
      <c r="I46" s="360"/>
      <c r="J46" s="360"/>
      <c r="K46" s="411"/>
      <c r="L46" s="360"/>
      <c r="M46" s="421"/>
      <c r="N46" s="362"/>
      <c r="O46" s="363"/>
      <c r="P46" s="109"/>
      <c r="Q46" s="334"/>
      <c r="R46" s="330"/>
      <c r="S46" s="104"/>
      <c r="T46" s="104"/>
      <c r="U46" s="104"/>
      <c r="V46" s="104"/>
      <c r="W46" s="104"/>
      <c r="X46" s="104"/>
      <c r="Y46" s="104"/>
      <c r="Z46" s="104"/>
      <c r="AA46" s="104"/>
      <c r="AB46" s="104"/>
      <c r="AC46" s="104"/>
      <c r="AD46" s="104"/>
      <c r="AE46" s="104"/>
      <c r="AF46" s="104"/>
      <c r="AG46" s="104"/>
      <c r="AH46" s="104"/>
      <c r="AI46" s="104"/>
      <c r="AJ46" s="104"/>
      <c r="AK46" s="104"/>
    </row>
    <row r="47" spans="1:37" s="122" customFormat="1" ht="13.8" thickTop="1">
      <c r="A47" s="122" t="s">
        <v>118</v>
      </c>
      <c r="B47" s="353" t="s">
        <v>92</v>
      </c>
      <c r="C47" s="354"/>
      <c r="D47" s="122" t="s">
        <v>117</v>
      </c>
      <c r="G47" s="355" t="s">
        <v>93</v>
      </c>
      <c r="M47" s="122" t="s">
        <v>119</v>
      </c>
      <c r="O47" s="122" t="s">
        <v>95</v>
      </c>
    </row>
    <row r="48" spans="1:37" s="106" customFormat="1" ht="9.6">
      <c r="A48" s="179" t="s">
        <v>17</v>
      </c>
      <c r="B48" s="179"/>
      <c r="C48" s="179"/>
      <c r="D48" s="180"/>
      <c r="E48" s="180"/>
      <c r="F48" s="179"/>
      <c r="G48" s="179"/>
      <c r="H48" s="179"/>
      <c r="I48" s="181"/>
      <c r="J48" s="182"/>
      <c r="K48" s="182"/>
      <c r="L48" s="182"/>
      <c r="M48" s="182"/>
      <c r="N48" s="182"/>
      <c r="O48" s="182"/>
      <c r="P48" s="109"/>
      <c r="Q48" s="331"/>
      <c r="R48" s="331"/>
    </row>
    <row r="49" spans="1:20">
      <c r="A49" s="104" t="s">
        <v>121</v>
      </c>
    </row>
    <row r="50" spans="1:20">
      <c r="N50" s="185"/>
      <c r="O50" s="185"/>
    </row>
    <row r="51" spans="1:20" s="111" customFormat="1" ht="10.199999999999999">
      <c r="A51" s="184"/>
      <c r="B51" s="184"/>
      <c r="C51" s="109"/>
      <c r="D51" s="113"/>
      <c r="E51" s="113"/>
      <c r="F51" s="109"/>
      <c r="G51" s="109"/>
      <c r="H51" s="109"/>
      <c r="I51" s="109"/>
      <c r="J51" s="109"/>
      <c r="K51" s="109"/>
      <c r="L51" s="109"/>
      <c r="M51" s="109"/>
      <c r="P51" s="109"/>
      <c r="Q51" s="332"/>
      <c r="R51" s="332"/>
    </row>
    <row r="52" spans="1:20" s="111" customFormat="1" ht="7.5" customHeight="1">
      <c r="C52" s="109"/>
      <c r="D52" s="113"/>
      <c r="E52" s="113"/>
      <c r="F52" s="109"/>
      <c r="G52" s="109"/>
      <c r="H52" s="109"/>
      <c r="I52" s="109"/>
      <c r="J52" s="109"/>
      <c r="K52" s="109"/>
      <c r="L52" s="109"/>
      <c r="M52" s="109"/>
      <c r="N52" s="109"/>
      <c r="O52" s="109"/>
      <c r="P52" s="109"/>
      <c r="Q52" s="332"/>
      <c r="R52" s="332"/>
    </row>
    <row r="53" spans="1:20" s="108" customFormat="1" ht="15" hidden="1">
      <c r="C53" s="105"/>
      <c r="D53" s="105"/>
      <c r="E53" s="105"/>
      <c r="F53" s="105"/>
      <c r="G53" s="105">
        <v>52859</v>
      </c>
      <c r="H53" s="105"/>
      <c r="I53" s="105">
        <v>27132</v>
      </c>
      <c r="J53" s="105"/>
      <c r="K53" s="105">
        <v>85062</v>
      </c>
      <c r="L53" s="105"/>
      <c r="M53" s="105">
        <v>15684</v>
      </c>
      <c r="N53" s="105"/>
      <c r="O53" s="105"/>
      <c r="P53" s="105"/>
      <c r="Q53" s="339"/>
      <c r="R53" s="339"/>
      <c r="S53" s="105"/>
    </row>
    <row r="54" spans="1:20" s="108" customFormat="1" ht="15" hidden="1">
      <c r="C54" s="506"/>
      <c r="D54" s="506"/>
      <c r="E54" s="506"/>
      <c r="F54" s="506"/>
      <c r="G54" s="105">
        <v>94814</v>
      </c>
      <c r="H54" s="506"/>
      <c r="I54" s="105">
        <v>42000</v>
      </c>
      <c r="J54" s="506"/>
      <c r="K54" s="105">
        <v>15203</v>
      </c>
      <c r="L54" s="506"/>
      <c r="M54" s="105">
        <v>9501</v>
      </c>
      <c r="N54" s="506"/>
      <c r="O54" s="105"/>
      <c r="Q54" s="340"/>
      <c r="R54" s="340"/>
    </row>
    <row r="55" spans="1:20" ht="15" hidden="1">
      <c r="G55" s="105">
        <v>32284</v>
      </c>
      <c r="I55" s="105">
        <v>8566</v>
      </c>
      <c r="K55" s="105">
        <v>5758</v>
      </c>
      <c r="M55" s="105">
        <v>17579</v>
      </c>
      <c r="O55" s="105"/>
    </row>
    <row r="56" spans="1:20" ht="15" hidden="1">
      <c r="G56" s="105">
        <f>SUM(G53:G55)</f>
        <v>179957</v>
      </c>
      <c r="I56" s="105">
        <f>SUM(I53:I55)</f>
        <v>77698</v>
      </c>
      <c r="K56" s="105">
        <f>SUM(K53:K55)</f>
        <v>106023</v>
      </c>
      <c r="M56" s="105">
        <f>SUM(M53:M55)</f>
        <v>42764</v>
      </c>
      <c r="O56" s="105">
        <f>G56+I56+K56+M56</f>
        <v>406442</v>
      </c>
      <c r="S56" s="185">
        <f>SUM(O9:O43)</f>
        <v>406441.79500000004</v>
      </c>
      <c r="T56" s="185">
        <f>O56-S56</f>
        <v>0.20499999995809048</v>
      </c>
    </row>
  </sheetData>
  <mergeCells count="18">
    <mergeCell ref="A2:O2"/>
    <mergeCell ref="A6:C7"/>
    <mergeCell ref="D6:E6"/>
    <mergeCell ref="F6:G6"/>
    <mergeCell ref="H6:I6"/>
    <mergeCell ref="J6:K6"/>
    <mergeCell ref="L6:M6"/>
    <mergeCell ref="N6:O6"/>
    <mergeCell ref="AD6:AE6"/>
    <mergeCell ref="AF6:AG6"/>
    <mergeCell ref="AH6:AI6"/>
    <mergeCell ref="AJ6:AK6"/>
    <mergeCell ref="R6:S6"/>
    <mergeCell ref="T6:U6"/>
    <mergeCell ref="V6:W6"/>
    <mergeCell ref="X6:Y6"/>
    <mergeCell ref="Z6:AA6"/>
    <mergeCell ref="AB6:AC6"/>
  </mergeCells>
  <printOptions horizontalCentered="1"/>
  <pageMargins left="0.75" right="0.75" top="0.36" bottom="0.41" header="0.26" footer="0.25"/>
  <pageSetup scale="72" orientation="landscape" r:id="rId1"/>
  <headerFooter alignWithMargins="0">
    <oddFooter>&amp;RFY &amp;A</oddFooter>
  </headerFooter>
  <colBreaks count="1" manualBreakCount="1">
    <brk id="15" max="104857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K55"/>
  <sheetViews>
    <sheetView zoomScaleNormal="100" zoomScaleSheetLayoutView="70" workbookViewId="0">
      <selection sqref="A1:O1"/>
    </sheetView>
  </sheetViews>
  <sheetFormatPr defaultColWidth="9.109375" defaultRowHeight="13.2"/>
  <cols>
    <col min="1" max="1" width="26.44140625" style="104" customWidth="1"/>
    <col min="2" max="2" width="3.88671875" style="104" hidden="1" customWidth="1"/>
    <col min="3" max="3" width="3.5546875" style="104" customWidth="1"/>
    <col min="4" max="4" width="7.33203125" style="183" customWidth="1"/>
    <col min="5" max="5" width="13" style="183" customWidth="1"/>
    <col min="6" max="6" width="6.88671875" style="104" customWidth="1"/>
    <col min="7" max="7" width="14" style="104" customWidth="1"/>
    <col min="8" max="8" width="6.88671875" style="104" customWidth="1"/>
    <col min="9" max="9" width="15" style="104" bestFit="1" customWidth="1"/>
    <col min="10" max="10" width="6.88671875" style="104" customWidth="1"/>
    <col min="11" max="11" width="16" style="104" bestFit="1" customWidth="1"/>
    <col min="12" max="12" width="6.88671875" style="104" customWidth="1"/>
    <col min="13" max="13" width="15" style="104" bestFit="1" customWidth="1"/>
    <col min="14" max="14" width="8.6640625" style="104" bestFit="1" customWidth="1"/>
    <col min="15" max="15" width="14.109375" style="104" bestFit="1" customWidth="1"/>
    <col min="16" max="16" width="2.88671875" style="104" customWidth="1"/>
    <col min="17" max="17" width="3" style="330" hidden="1" customWidth="1"/>
    <col min="18" max="18" width="3.33203125" style="330" hidden="1" customWidth="1"/>
    <col min="19" max="16384" width="9.109375" style="104"/>
  </cols>
  <sheetData>
    <row r="1" spans="1:37" s="103" customFormat="1" ht="17.399999999999999">
      <c r="A1" s="544" t="s">
        <v>34</v>
      </c>
      <c r="B1" s="544"/>
      <c r="C1" s="544"/>
      <c r="D1" s="544"/>
      <c r="E1" s="544"/>
      <c r="F1" s="544"/>
      <c r="G1" s="544"/>
      <c r="H1" s="544"/>
      <c r="I1" s="544"/>
      <c r="J1" s="544"/>
      <c r="K1" s="544"/>
      <c r="L1" s="544"/>
      <c r="M1" s="544"/>
      <c r="N1" s="544"/>
      <c r="O1" s="544"/>
      <c r="Q1" s="329"/>
      <c r="R1" s="330"/>
      <c r="S1" s="104"/>
      <c r="T1" s="104"/>
      <c r="U1" s="104"/>
      <c r="V1" s="104"/>
      <c r="W1" s="104"/>
      <c r="X1" s="104"/>
      <c r="Y1" s="104"/>
      <c r="Z1" s="104"/>
      <c r="AA1" s="104"/>
      <c r="AB1" s="104"/>
      <c r="AC1" s="104"/>
      <c r="AD1" s="104"/>
      <c r="AE1" s="104"/>
      <c r="AF1" s="104"/>
      <c r="AG1" s="104"/>
      <c r="AH1" s="104"/>
      <c r="AI1" s="104"/>
      <c r="AJ1" s="104"/>
      <c r="AK1" s="104"/>
    </row>
    <row r="2" spans="1:37" s="106" customFormat="1" ht="19.5" customHeight="1">
      <c r="A2" s="105" t="s">
        <v>89</v>
      </c>
      <c r="B2" s="105"/>
      <c r="D2" s="107"/>
      <c r="E2" s="107"/>
      <c r="Q2" s="331"/>
      <c r="R2" s="330"/>
      <c r="S2" s="104"/>
      <c r="T2" s="104"/>
      <c r="U2" s="104"/>
      <c r="V2" s="104"/>
      <c r="W2" s="104"/>
      <c r="X2" s="104"/>
      <c r="Y2" s="104"/>
      <c r="Z2" s="104"/>
      <c r="AA2" s="104"/>
      <c r="AB2" s="104"/>
      <c r="AC2" s="104"/>
      <c r="AD2" s="104"/>
      <c r="AE2" s="104"/>
      <c r="AF2" s="104"/>
      <c r="AG2" s="104"/>
      <c r="AH2" s="104"/>
      <c r="AI2" s="104"/>
      <c r="AJ2" s="104"/>
      <c r="AK2" s="104"/>
    </row>
    <row r="3" spans="1:37" s="111" customFormat="1" ht="15">
      <c r="A3" s="302" t="s">
        <v>101</v>
      </c>
      <c r="B3" s="105"/>
      <c r="C3" s="108"/>
      <c r="D3" s="108"/>
      <c r="E3" s="108"/>
      <c r="F3" s="108"/>
      <c r="G3" s="108"/>
      <c r="H3" s="109"/>
      <c r="I3" s="110"/>
      <c r="J3" s="109"/>
      <c r="K3" s="109"/>
      <c r="L3" s="109"/>
      <c r="M3" s="109"/>
      <c r="N3" s="109"/>
      <c r="O3" s="109"/>
      <c r="P3" s="109"/>
      <c r="Q3" s="332"/>
      <c r="R3" s="330"/>
      <c r="S3" s="104"/>
      <c r="T3" s="104"/>
      <c r="U3" s="104"/>
      <c r="V3" s="104"/>
      <c r="W3" s="104"/>
      <c r="X3" s="104"/>
      <c r="Y3" s="104"/>
      <c r="Z3" s="104"/>
      <c r="AA3" s="104"/>
      <c r="AB3" s="104"/>
      <c r="AC3" s="104"/>
      <c r="AD3" s="104"/>
      <c r="AE3" s="104"/>
      <c r="AF3" s="104"/>
      <c r="AG3" s="104"/>
      <c r="AH3" s="104"/>
      <c r="AI3" s="104"/>
      <c r="AJ3" s="104"/>
      <c r="AK3" s="104"/>
    </row>
    <row r="4" spans="1:37" s="111" customFormat="1" ht="7.5" customHeight="1">
      <c r="A4" s="112"/>
      <c r="B4" s="112"/>
      <c r="C4" s="109"/>
      <c r="D4" s="113"/>
      <c r="E4" s="113"/>
      <c r="F4" s="109"/>
      <c r="G4" s="109"/>
      <c r="H4" s="109"/>
      <c r="I4" s="110"/>
      <c r="J4" s="109"/>
      <c r="K4" s="109"/>
      <c r="L4" s="109"/>
      <c r="M4" s="109"/>
      <c r="N4" s="109"/>
      <c r="O4" s="109"/>
      <c r="P4" s="109"/>
      <c r="Q4" s="332"/>
      <c r="R4" s="330"/>
      <c r="S4" s="104"/>
      <c r="T4" s="104"/>
      <c r="U4" s="104"/>
      <c r="V4" s="104"/>
      <c r="W4" s="104"/>
      <c r="X4" s="104"/>
      <c r="Y4" s="104"/>
      <c r="Z4" s="104"/>
      <c r="AA4" s="104"/>
      <c r="AB4" s="104"/>
      <c r="AC4" s="104"/>
      <c r="AD4" s="104"/>
      <c r="AE4" s="104"/>
      <c r="AF4" s="104"/>
      <c r="AG4" s="104"/>
      <c r="AH4" s="104"/>
      <c r="AI4" s="104"/>
      <c r="AJ4" s="104"/>
      <c r="AK4" s="104"/>
    </row>
    <row r="5" spans="1:37" s="111" customFormat="1">
      <c r="A5" s="112" t="s">
        <v>3</v>
      </c>
      <c r="B5" s="112"/>
      <c r="C5" s="109"/>
      <c r="D5" s="113"/>
      <c r="E5" s="113"/>
      <c r="F5" s="109"/>
      <c r="G5" s="109"/>
      <c r="H5" s="109"/>
      <c r="I5" s="110"/>
      <c r="J5" s="109"/>
      <c r="K5" s="109"/>
      <c r="L5" s="109"/>
      <c r="M5" s="109"/>
      <c r="N5" s="109"/>
      <c r="O5" s="109"/>
      <c r="P5" s="109"/>
      <c r="Q5" s="332"/>
      <c r="R5" s="330"/>
      <c r="S5" s="104"/>
      <c r="T5" s="104"/>
      <c r="U5" s="104"/>
      <c r="V5" s="104"/>
      <c r="W5" s="104"/>
      <c r="X5" s="104"/>
      <c r="Y5" s="104"/>
      <c r="Z5" s="104"/>
      <c r="AA5" s="104"/>
      <c r="AB5" s="104"/>
      <c r="AC5" s="104"/>
      <c r="AD5" s="104"/>
      <c r="AE5" s="104"/>
      <c r="AF5" s="104"/>
      <c r="AG5" s="104"/>
      <c r="AH5" s="104"/>
      <c r="AI5" s="104"/>
      <c r="AJ5" s="104"/>
      <c r="AK5" s="104"/>
    </row>
    <row r="6" spans="1:37" s="111" customFormat="1" ht="7.5" customHeight="1" thickBot="1">
      <c r="A6" s="112"/>
      <c r="B6" s="112"/>
      <c r="C6" s="109"/>
      <c r="D6" s="113"/>
      <c r="E6" s="113"/>
      <c r="F6" s="109"/>
      <c r="G6" s="109"/>
      <c r="H6" s="109"/>
      <c r="I6" s="110"/>
      <c r="J6" s="109"/>
      <c r="K6" s="109"/>
      <c r="L6" s="109"/>
      <c r="M6" s="109"/>
      <c r="N6" s="109"/>
      <c r="O6" s="109"/>
      <c r="P6" s="109"/>
      <c r="Q6" s="332"/>
      <c r="R6" s="330"/>
      <c r="S6" s="104"/>
      <c r="T6" s="104"/>
      <c r="U6" s="104"/>
      <c r="V6" s="104"/>
      <c r="W6" s="104"/>
      <c r="X6" s="104"/>
      <c r="Y6" s="104"/>
      <c r="Z6" s="104"/>
      <c r="AA6" s="104"/>
      <c r="AB6" s="104"/>
      <c r="AC6" s="104"/>
      <c r="AD6" s="104"/>
      <c r="AE6" s="104"/>
      <c r="AF6" s="104"/>
      <c r="AG6" s="104"/>
      <c r="AH6" s="104"/>
      <c r="AI6" s="104"/>
      <c r="AJ6" s="104"/>
      <c r="AK6" s="104"/>
    </row>
    <row r="7" spans="1:37" s="111" customFormat="1" ht="15" customHeight="1" thickTop="1">
      <c r="A7" s="545" t="s">
        <v>4</v>
      </c>
      <c r="B7" s="546"/>
      <c r="C7" s="547"/>
      <c r="D7" s="551" t="s">
        <v>98</v>
      </c>
      <c r="E7" s="552"/>
      <c r="F7" s="553" t="s">
        <v>96</v>
      </c>
      <c r="G7" s="554"/>
      <c r="H7" s="555" t="s">
        <v>99</v>
      </c>
      <c r="I7" s="555"/>
      <c r="J7" s="553" t="s">
        <v>97</v>
      </c>
      <c r="K7" s="562"/>
      <c r="L7" s="553" t="s">
        <v>100</v>
      </c>
      <c r="M7" s="556"/>
      <c r="N7" s="557" t="s">
        <v>103</v>
      </c>
      <c r="O7" s="558"/>
      <c r="Q7" s="332"/>
      <c r="R7" s="559"/>
      <c r="S7" s="559"/>
      <c r="T7" s="559"/>
      <c r="U7" s="559"/>
      <c r="V7" s="559"/>
      <c r="W7" s="559"/>
      <c r="X7" s="559"/>
      <c r="Y7" s="559"/>
      <c r="Z7" s="560"/>
      <c r="AA7" s="560"/>
      <c r="AB7" s="559"/>
      <c r="AC7" s="559"/>
      <c r="AD7" s="559"/>
      <c r="AE7" s="559"/>
      <c r="AF7" s="559"/>
      <c r="AG7" s="559"/>
      <c r="AH7" s="559"/>
      <c r="AI7" s="559"/>
      <c r="AJ7" s="560"/>
      <c r="AK7" s="560"/>
    </row>
    <row r="8" spans="1:37" s="111" customFormat="1" ht="11.1" customHeight="1">
      <c r="A8" s="548"/>
      <c r="B8" s="549"/>
      <c r="C8" s="550"/>
      <c r="D8" s="400" t="s">
        <v>2</v>
      </c>
      <c r="E8" s="400" t="s">
        <v>5</v>
      </c>
      <c r="F8" s="115" t="s">
        <v>2</v>
      </c>
      <c r="G8" s="116" t="s">
        <v>5</v>
      </c>
      <c r="H8" s="115" t="s">
        <v>2</v>
      </c>
      <c r="I8" s="115" t="s">
        <v>5</v>
      </c>
      <c r="J8" s="115" t="s">
        <v>2</v>
      </c>
      <c r="K8" s="115" t="s">
        <v>5</v>
      </c>
      <c r="L8" s="115" t="s">
        <v>2</v>
      </c>
      <c r="M8" s="116" t="s">
        <v>5</v>
      </c>
      <c r="N8" s="117" t="s">
        <v>2</v>
      </c>
      <c r="O8" s="118" t="s">
        <v>5</v>
      </c>
      <c r="Q8" s="332" t="s">
        <v>86</v>
      </c>
      <c r="R8" s="333"/>
      <c r="S8" s="110"/>
      <c r="T8" s="110"/>
      <c r="U8" s="110"/>
      <c r="V8" s="110"/>
      <c r="W8" s="110"/>
      <c r="X8" s="110"/>
      <c r="Y8" s="110"/>
      <c r="Z8" s="110"/>
      <c r="AA8" s="110"/>
      <c r="AB8" s="110"/>
      <c r="AC8" s="110"/>
      <c r="AD8" s="110"/>
      <c r="AE8" s="110"/>
      <c r="AF8" s="110"/>
      <c r="AG8" s="110"/>
      <c r="AH8" s="110"/>
      <c r="AI8" s="110"/>
      <c r="AJ8" s="110"/>
      <c r="AK8" s="110"/>
    </row>
    <row r="9" spans="1:37" s="111" customFormat="1" ht="7.5" customHeight="1">
      <c r="A9" s="119"/>
      <c r="B9" s="217"/>
      <c r="C9" s="315"/>
      <c r="D9" s="316"/>
      <c r="E9" s="317"/>
      <c r="F9" s="318"/>
      <c r="G9" s="123"/>
      <c r="H9" s="318"/>
      <c r="I9" s="123"/>
      <c r="J9" s="318"/>
      <c r="K9" s="123"/>
      <c r="L9" s="318"/>
      <c r="M9" s="123"/>
      <c r="N9" s="324"/>
      <c r="O9" s="191"/>
      <c r="Q9" s="332"/>
      <c r="R9" s="332"/>
      <c r="S9" s="109"/>
      <c r="T9" s="109"/>
      <c r="U9" s="109"/>
      <c r="V9" s="109"/>
      <c r="W9" s="109"/>
      <c r="X9" s="109"/>
      <c r="Y9" s="109"/>
      <c r="Z9" s="109"/>
      <c r="AA9" s="109"/>
      <c r="AB9" s="109"/>
      <c r="AC9" s="109"/>
      <c r="AD9" s="109"/>
      <c r="AE9" s="109"/>
      <c r="AF9" s="109"/>
      <c r="AG9" s="109"/>
      <c r="AH9" s="109"/>
      <c r="AI9" s="109"/>
      <c r="AJ9" s="109"/>
      <c r="AK9" s="109"/>
    </row>
    <row r="10" spans="1:37" s="111" customFormat="1" ht="15">
      <c r="A10" s="225" t="s">
        <v>1</v>
      </c>
      <c r="B10" s="273" t="s">
        <v>66</v>
      </c>
      <c r="C10" s="352" t="s">
        <v>6</v>
      </c>
      <c r="D10" s="475">
        <v>224</v>
      </c>
      <c r="E10" s="476">
        <v>35732.616999999998</v>
      </c>
      <c r="F10" s="319">
        <v>34</v>
      </c>
      <c r="G10" s="231">
        <v>6230.8670000000002</v>
      </c>
      <c r="H10" s="319">
        <v>157</v>
      </c>
      <c r="I10" s="231">
        <v>23890.781000000003</v>
      </c>
      <c r="J10" s="321">
        <v>61</v>
      </c>
      <c r="K10" s="155">
        <v>11292</v>
      </c>
      <c r="L10" s="319">
        <v>43</v>
      </c>
      <c r="M10" s="477">
        <v>8712</v>
      </c>
      <c r="N10" s="325">
        <f t="shared" ref="N10:O12" si="0">SUM(F10,H10,J10,L10)</f>
        <v>295</v>
      </c>
      <c r="O10" s="307">
        <f t="shared" si="0"/>
        <v>50125.648000000001</v>
      </c>
      <c r="P10" s="127"/>
      <c r="Q10" s="334">
        <f>N10-F10-H10-J10-L10</f>
        <v>0</v>
      </c>
      <c r="R10" s="334">
        <f>O10-G10-I10-K10-M10</f>
        <v>0</v>
      </c>
      <c r="S10" s="128"/>
      <c r="T10" s="129"/>
      <c r="U10" s="128"/>
      <c r="V10" s="129"/>
      <c r="W10" s="128"/>
      <c r="X10" s="129"/>
      <c r="Y10" s="128"/>
      <c r="Z10" s="129"/>
      <c r="AA10" s="129"/>
      <c r="AB10" s="129"/>
      <c r="AC10" s="128"/>
      <c r="AD10" s="129"/>
      <c r="AE10" s="128"/>
      <c r="AF10" s="129"/>
      <c r="AG10" s="128"/>
      <c r="AH10" s="129"/>
      <c r="AI10" s="128"/>
      <c r="AJ10" s="129"/>
      <c r="AK10" s="128"/>
    </row>
    <row r="11" spans="1:37" s="111" customFormat="1" ht="15">
      <c r="A11" s="225"/>
      <c r="B11" s="287" t="s">
        <v>67</v>
      </c>
      <c r="C11" s="352" t="s">
        <v>7</v>
      </c>
      <c r="D11" s="475">
        <v>92</v>
      </c>
      <c r="E11" s="476">
        <v>4407.79</v>
      </c>
      <c r="F11" s="319">
        <v>10</v>
      </c>
      <c r="G11" s="231">
        <v>626.11300000000006</v>
      </c>
      <c r="H11" s="319">
        <v>26</v>
      </c>
      <c r="I11" s="231">
        <v>1463.6469999999999</v>
      </c>
      <c r="J11" s="321">
        <v>30</v>
      </c>
      <c r="K11" s="155">
        <v>892</v>
      </c>
      <c r="L11" s="319">
        <v>15</v>
      </c>
      <c r="M11" s="477">
        <v>823</v>
      </c>
      <c r="N11" s="325">
        <f t="shared" si="0"/>
        <v>81</v>
      </c>
      <c r="O11" s="307">
        <f t="shared" si="0"/>
        <v>3804.76</v>
      </c>
      <c r="Q11" s="334">
        <f>N11-F11-H11-J11-L11</f>
        <v>0</v>
      </c>
      <c r="R11" s="334">
        <f>O11-G11-I11-K11-M11</f>
        <v>0</v>
      </c>
      <c r="S11" s="130"/>
      <c r="T11" s="129"/>
      <c r="U11" s="130"/>
      <c r="V11" s="129"/>
      <c r="W11" s="130"/>
      <c r="X11" s="129"/>
      <c r="Y11" s="130"/>
      <c r="Z11" s="129"/>
      <c r="AA11" s="129"/>
      <c r="AB11" s="129"/>
      <c r="AC11" s="130"/>
      <c r="AD11" s="129"/>
      <c r="AE11" s="130"/>
      <c r="AF11" s="129"/>
      <c r="AG11" s="130"/>
      <c r="AH11" s="129"/>
      <c r="AI11" s="130"/>
      <c r="AJ11" s="129"/>
      <c r="AK11" s="130"/>
    </row>
    <row r="12" spans="1:37" s="111" customFormat="1" ht="15">
      <c r="A12" s="225"/>
      <c r="B12" s="219"/>
      <c r="C12" s="352" t="s">
        <v>90</v>
      </c>
      <c r="D12" s="475"/>
      <c r="E12" s="476"/>
      <c r="F12" s="319"/>
      <c r="G12" s="231"/>
      <c r="H12" s="319">
        <v>4</v>
      </c>
      <c r="I12" s="231">
        <v>421</v>
      </c>
      <c r="J12" s="321">
        <v>11</v>
      </c>
      <c r="K12" s="155">
        <v>135</v>
      </c>
      <c r="L12" s="319">
        <v>9</v>
      </c>
      <c r="M12" s="477">
        <v>31</v>
      </c>
      <c r="N12" s="325">
        <f t="shared" si="0"/>
        <v>24</v>
      </c>
      <c r="O12" s="307">
        <f t="shared" si="0"/>
        <v>587</v>
      </c>
      <c r="Q12" s="334"/>
      <c r="R12" s="334"/>
      <c r="S12" s="130"/>
      <c r="T12" s="129"/>
      <c r="U12" s="130"/>
      <c r="V12" s="129"/>
      <c r="W12" s="130"/>
      <c r="X12" s="129"/>
      <c r="Y12" s="130"/>
      <c r="Z12" s="129"/>
      <c r="AA12" s="129"/>
      <c r="AB12" s="129"/>
      <c r="AC12" s="130"/>
      <c r="AD12" s="129"/>
      <c r="AE12" s="130"/>
      <c r="AF12" s="129"/>
      <c r="AG12" s="130"/>
      <c r="AH12" s="129"/>
      <c r="AI12" s="130"/>
      <c r="AJ12" s="129"/>
      <c r="AK12" s="130"/>
    </row>
    <row r="13" spans="1:37" s="111" customFormat="1" ht="15">
      <c r="A13" s="226"/>
      <c r="B13" s="220"/>
      <c r="C13" s="131"/>
      <c r="D13" s="475"/>
      <c r="E13" s="476"/>
      <c r="F13" s="323"/>
      <c r="G13" s="312"/>
      <c r="H13" s="322"/>
      <c r="I13" s="244"/>
      <c r="J13" s="322"/>
      <c r="K13" s="244"/>
      <c r="L13" s="322"/>
      <c r="M13" s="244"/>
      <c r="N13" s="326"/>
      <c r="O13" s="309"/>
      <c r="Q13" s="332"/>
      <c r="R13" s="335"/>
      <c r="S13" s="130"/>
      <c r="T13" s="129"/>
      <c r="U13" s="130"/>
      <c r="V13" s="129"/>
      <c r="W13" s="130"/>
      <c r="X13" s="129"/>
      <c r="Y13" s="130"/>
      <c r="Z13" s="129"/>
      <c r="AA13" s="134"/>
      <c r="AB13" s="129"/>
      <c r="AC13" s="130"/>
      <c r="AD13" s="129"/>
      <c r="AE13" s="130"/>
      <c r="AF13" s="129"/>
      <c r="AG13" s="130"/>
      <c r="AH13" s="129"/>
      <c r="AI13" s="130"/>
      <c r="AJ13" s="129"/>
      <c r="AK13" s="130"/>
    </row>
    <row r="14" spans="1:37" s="111" customFormat="1" ht="15">
      <c r="A14" s="225" t="s">
        <v>8</v>
      </c>
      <c r="B14" s="273" t="s">
        <v>68</v>
      </c>
      <c r="C14" s="352" t="s">
        <v>6</v>
      </c>
      <c r="D14" s="475">
        <v>5</v>
      </c>
      <c r="E14" s="476">
        <v>6232.8919999999998</v>
      </c>
      <c r="F14" s="319">
        <v>0</v>
      </c>
      <c r="G14" s="231">
        <v>0</v>
      </c>
      <c r="H14" s="319">
        <v>0</v>
      </c>
      <c r="I14" s="231">
        <v>0</v>
      </c>
      <c r="J14" s="321">
        <v>2</v>
      </c>
      <c r="K14" s="155">
        <v>11710</v>
      </c>
      <c r="L14" s="319">
        <v>1</v>
      </c>
      <c r="M14" s="477">
        <v>18449.7</v>
      </c>
      <c r="N14" s="325">
        <f t="shared" ref="N14:O16" si="1">SUM(F14,H14,J14,L14)</f>
        <v>3</v>
      </c>
      <c r="O14" s="307">
        <f t="shared" si="1"/>
        <v>30159.7</v>
      </c>
      <c r="Q14" s="334">
        <f>N14-F14-H14-J14-L14</f>
        <v>0</v>
      </c>
      <c r="R14" s="334">
        <f>O14-G14-I14-K14-M14</f>
        <v>0</v>
      </c>
      <c r="S14" s="130"/>
      <c r="T14" s="129"/>
      <c r="U14" s="130"/>
      <c r="V14" s="129"/>
      <c r="W14" s="130"/>
      <c r="X14" s="129"/>
      <c r="Y14" s="130"/>
      <c r="Z14" s="129"/>
      <c r="AA14" s="129"/>
      <c r="AB14" s="129"/>
      <c r="AC14" s="130"/>
      <c r="AD14" s="129"/>
      <c r="AE14" s="130"/>
      <c r="AF14" s="129"/>
      <c r="AG14" s="130"/>
      <c r="AH14" s="129"/>
      <c r="AI14" s="130"/>
      <c r="AJ14" s="129"/>
      <c r="AK14" s="130"/>
    </row>
    <row r="15" spans="1:37" s="111" customFormat="1" ht="15">
      <c r="A15" s="225" t="s">
        <v>9</v>
      </c>
      <c r="B15" s="287" t="s">
        <v>69</v>
      </c>
      <c r="C15" s="352" t="s">
        <v>7</v>
      </c>
      <c r="D15" s="475">
        <v>7</v>
      </c>
      <c r="E15" s="476">
        <v>5141</v>
      </c>
      <c r="F15" s="319">
        <v>0</v>
      </c>
      <c r="G15" s="231">
        <v>0</v>
      </c>
      <c r="H15" s="319">
        <v>0</v>
      </c>
      <c r="I15" s="231">
        <v>0</v>
      </c>
      <c r="J15" s="321">
        <v>0</v>
      </c>
      <c r="K15" s="155">
        <v>0</v>
      </c>
      <c r="L15" s="319">
        <v>0</v>
      </c>
      <c r="M15" s="477">
        <v>0</v>
      </c>
      <c r="N15" s="325">
        <f t="shared" si="1"/>
        <v>0</v>
      </c>
      <c r="O15" s="307">
        <f t="shared" si="1"/>
        <v>0</v>
      </c>
      <c r="Q15" s="334">
        <f>N15-F15-H15-J15-L15</f>
        <v>0</v>
      </c>
      <c r="R15" s="334">
        <f>O15-G15-I15-K15-M15</f>
        <v>0</v>
      </c>
      <c r="S15" s="130"/>
      <c r="T15" s="129"/>
      <c r="U15" s="130"/>
      <c r="V15" s="129"/>
      <c r="W15" s="130"/>
      <c r="X15" s="129"/>
      <c r="Y15" s="130"/>
      <c r="Z15" s="129"/>
      <c r="AA15" s="129"/>
      <c r="AB15" s="129"/>
      <c r="AC15" s="130"/>
      <c r="AD15" s="129"/>
      <c r="AE15" s="130"/>
      <c r="AF15" s="129"/>
      <c r="AG15" s="130"/>
      <c r="AH15" s="129"/>
      <c r="AI15" s="130"/>
      <c r="AJ15" s="129"/>
      <c r="AK15" s="130"/>
    </row>
    <row r="16" spans="1:37" s="111" customFormat="1" ht="15">
      <c r="A16" s="225"/>
      <c r="B16" s="219"/>
      <c r="C16" s="352" t="s">
        <v>90</v>
      </c>
      <c r="D16" s="475"/>
      <c r="E16" s="476"/>
      <c r="F16" s="319"/>
      <c r="G16" s="231"/>
      <c r="H16" s="319">
        <v>0</v>
      </c>
      <c r="I16" s="231">
        <v>0</v>
      </c>
      <c r="J16" s="321">
        <v>0</v>
      </c>
      <c r="K16" s="155">
        <v>0</v>
      </c>
      <c r="L16" s="319">
        <v>0</v>
      </c>
      <c r="M16" s="477">
        <v>0</v>
      </c>
      <c r="N16" s="325">
        <f t="shared" si="1"/>
        <v>0</v>
      </c>
      <c r="O16" s="307">
        <f t="shared" si="1"/>
        <v>0</v>
      </c>
      <c r="Q16" s="334"/>
      <c r="R16" s="334"/>
      <c r="S16" s="130"/>
      <c r="T16" s="129"/>
      <c r="U16" s="130"/>
      <c r="V16" s="129"/>
      <c r="W16" s="130"/>
      <c r="X16" s="129"/>
      <c r="Y16" s="130"/>
      <c r="Z16" s="129"/>
      <c r="AA16" s="129"/>
      <c r="AB16" s="129"/>
      <c r="AC16" s="130"/>
      <c r="AD16" s="129"/>
      <c r="AE16" s="130"/>
      <c r="AF16" s="129"/>
      <c r="AG16" s="130"/>
      <c r="AH16" s="129"/>
      <c r="AI16" s="130"/>
      <c r="AJ16" s="129"/>
      <c r="AK16" s="130"/>
    </row>
    <row r="17" spans="1:37" s="111" customFormat="1" ht="15">
      <c r="A17" s="226"/>
      <c r="B17" s="220"/>
      <c r="C17" s="131"/>
      <c r="D17" s="475"/>
      <c r="E17" s="476"/>
      <c r="F17" s="323"/>
      <c r="G17" s="312"/>
      <c r="H17" s="322"/>
      <c r="I17" s="244"/>
      <c r="J17" s="322"/>
      <c r="K17" s="244"/>
      <c r="L17" s="322"/>
      <c r="M17" s="244"/>
      <c r="N17" s="326"/>
      <c r="O17" s="309"/>
      <c r="Q17" s="332"/>
      <c r="R17" s="335"/>
      <c r="S17" s="130"/>
      <c r="T17" s="129"/>
      <c r="U17" s="130"/>
      <c r="V17" s="129"/>
      <c r="W17" s="130"/>
      <c r="X17" s="129"/>
      <c r="Y17" s="130"/>
      <c r="Z17" s="129"/>
      <c r="AA17" s="134"/>
      <c r="AB17" s="129"/>
      <c r="AC17" s="130"/>
      <c r="AD17" s="129"/>
      <c r="AE17" s="130"/>
      <c r="AF17" s="129"/>
      <c r="AG17" s="130"/>
      <c r="AH17" s="129"/>
      <c r="AI17" s="130"/>
      <c r="AJ17" s="129"/>
      <c r="AK17" s="130"/>
    </row>
    <row r="18" spans="1:37" s="111" customFormat="1" ht="15">
      <c r="A18" s="225" t="s">
        <v>10</v>
      </c>
      <c r="B18" s="273" t="s">
        <v>70</v>
      </c>
      <c r="C18" s="352" t="s">
        <v>6</v>
      </c>
      <c r="D18" s="475">
        <v>1</v>
      </c>
      <c r="E18" s="476">
        <v>750</v>
      </c>
      <c r="F18" s="319">
        <v>0</v>
      </c>
      <c r="G18" s="231">
        <v>0</v>
      </c>
      <c r="H18" s="319">
        <v>0</v>
      </c>
      <c r="I18" s="231">
        <v>0</v>
      </c>
      <c r="J18" s="321">
        <v>0</v>
      </c>
      <c r="K18" s="155">
        <v>0</v>
      </c>
      <c r="L18" s="319">
        <v>0</v>
      </c>
      <c r="M18" s="477">
        <v>0</v>
      </c>
      <c r="N18" s="325">
        <f t="shared" ref="N18:O20" si="2">SUM(F18,H18,J18,L18)</f>
        <v>0</v>
      </c>
      <c r="O18" s="307">
        <f t="shared" si="2"/>
        <v>0</v>
      </c>
      <c r="Q18" s="334">
        <f>N18-F18-H18-J18-L18</f>
        <v>0</v>
      </c>
      <c r="R18" s="334">
        <f>O18-G18-I18-K18-M18</f>
        <v>0</v>
      </c>
      <c r="S18" s="130"/>
      <c r="T18" s="129"/>
      <c r="U18" s="130"/>
      <c r="V18" s="129"/>
      <c r="W18" s="130"/>
      <c r="X18" s="129"/>
      <c r="Y18" s="130"/>
      <c r="Z18" s="129"/>
      <c r="AA18" s="129"/>
      <c r="AB18" s="129"/>
      <c r="AC18" s="130"/>
      <c r="AD18" s="129"/>
      <c r="AE18" s="130"/>
      <c r="AF18" s="129"/>
      <c r="AG18" s="130"/>
      <c r="AH18" s="129"/>
      <c r="AI18" s="130"/>
      <c r="AJ18" s="129"/>
      <c r="AK18" s="130"/>
    </row>
    <row r="19" spans="1:37" s="111" customFormat="1" ht="15">
      <c r="A19" s="225"/>
      <c r="B19" s="287" t="s">
        <v>71</v>
      </c>
      <c r="C19" s="352" t="s">
        <v>7</v>
      </c>
      <c r="D19" s="475">
        <v>1</v>
      </c>
      <c r="E19" s="476">
        <v>80</v>
      </c>
      <c r="F19" s="319">
        <v>0</v>
      </c>
      <c r="G19" s="231">
        <v>0</v>
      </c>
      <c r="H19" s="319">
        <v>0</v>
      </c>
      <c r="I19" s="231">
        <v>0</v>
      </c>
      <c r="J19" s="321">
        <v>0</v>
      </c>
      <c r="K19" s="155">
        <v>0</v>
      </c>
      <c r="L19" s="319">
        <v>0</v>
      </c>
      <c r="M19" s="477">
        <v>0</v>
      </c>
      <c r="N19" s="325">
        <f t="shared" si="2"/>
        <v>0</v>
      </c>
      <c r="O19" s="307">
        <f t="shared" si="2"/>
        <v>0</v>
      </c>
      <c r="Q19" s="334">
        <f>N19-F19-H19-J19-L19</f>
        <v>0</v>
      </c>
      <c r="R19" s="334">
        <f>O19-G19-I19-K19-M19</f>
        <v>0</v>
      </c>
      <c r="S19" s="130"/>
      <c r="T19" s="129"/>
      <c r="U19" s="130"/>
      <c r="V19" s="129"/>
      <c r="W19" s="130"/>
      <c r="X19" s="129"/>
      <c r="Y19" s="130"/>
      <c r="Z19" s="129"/>
      <c r="AA19" s="129"/>
      <c r="AB19" s="129"/>
      <c r="AC19" s="130"/>
      <c r="AD19" s="129"/>
      <c r="AE19" s="130"/>
      <c r="AF19" s="129"/>
      <c r="AG19" s="130"/>
      <c r="AH19" s="129"/>
      <c r="AI19" s="130"/>
      <c r="AJ19" s="129"/>
      <c r="AK19" s="130"/>
    </row>
    <row r="20" spans="1:37" s="111" customFormat="1" ht="15">
      <c r="A20" s="225"/>
      <c r="B20" s="219"/>
      <c r="C20" s="352" t="s">
        <v>90</v>
      </c>
      <c r="D20" s="475"/>
      <c r="E20" s="476"/>
      <c r="F20" s="319"/>
      <c r="G20" s="231"/>
      <c r="H20" s="319">
        <v>0</v>
      </c>
      <c r="I20" s="231">
        <v>0</v>
      </c>
      <c r="J20" s="321">
        <v>0</v>
      </c>
      <c r="K20" s="155">
        <v>0</v>
      </c>
      <c r="L20" s="319">
        <v>0</v>
      </c>
      <c r="M20" s="477">
        <v>0</v>
      </c>
      <c r="N20" s="325">
        <f t="shared" si="2"/>
        <v>0</v>
      </c>
      <c r="O20" s="307">
        <f t="shared" si="2"/>
        <v>0</v>
      </c>
      <c r="Q20" s="334"/>
      <c r="R20" s="334"/>
      <c r="S20" s="130"/>
      <c r="T20" s="129"/>
      <c r="U20" s="130"/>
      <c r="V20" s="129"/>
      <c r="W20" s="130"/>
      <c r="X20" s="129"/>
      <c r="Y20" s="130"/>
      <c r="Z20" s="129"/>
      <c r="AA20" s="129"/>
      <c r="AB20" s="129"/>
      <c r="AC20" s="130"/>
      <c r="AD20" s="129"/>
      <c r="AE20" s="130"/>
      <c r="AF20" s="129"/>
      <c r="AG20" s="130"/>
      <c r="AH20" s="129"/>
      <c r="AI20" s="130"/>
      <c r="AJ20" s="129"/>
      <c r="AK20" s="130"/>
    </row>
    <row r="21" spans="1:37" s="111" customFormat="1" ht="15">
      <c r="A21" s="226"/>
      <c r="B21" s="220"/>
      <c r="C21" s="131"/>
      <c r="D21" s="475"/>
      <c r="E21" s="476"/>
      <c r="F21" s="323"/>
      <c r="G21" s="312"/>
      <c r="H21" s="322"/>
      <c r="I21" s="244"/>
      <c r="J21" s="322"/>
      <c r="K21" s="244"/>
      <c r="L21" s="322"/>
      <c r="M21" s="244"/>
      <c r="N21" s="326"/>
      <c r="O21" s="309"/>
      <c r="Q21" s="332"/>
      <c r="R21" s="335"/>
      <c r="S21" s="130"/>
      <c r="T21" s="129"/>
      <c r="U21" s="130"/>
      <c r="V21" s="129"/>
      <c r="W21" s="130"/>
      <c r="X21" s="129"/>
      <c r="Y21" s="130"/>
      <c r="Z21" s="129"/>
      <c r="AA21" s="134"/>
      <c r="AB21" s="129"/>
      <c r="AC21" s="130"/>
      <c r="AD21" s="129"/>
      <c r="AE21" s="130"/>
      <c r="AF21" s="129"/>
      <c r="AG21" s="130"/>
      <c r="AH21" s="129"/>
      <c r="AI21" s="130"/>
      <c r="AJ21" s="129"/>
      <c r="AK21" s="130"/>
    </row>
    <row r="22" spans="1:37" s="111" customFormat="1" ht="15">
      <c r="A22" s="225" t="s">
        <v>11</v>
      </c>
      <c r="B22" s="273" t="s">
        <v>72</v>
      </c>
      <c r="C22" s="352" t="s">
        <v>6</v>
      </c>
      <c r="D22" s="475">
        <v>1</v>
      </c>
      <c r="E22" s="476">
        <v>20000</v>
      </c>
      <c r="F22" s="319">
        <v>0</v>
      </c>
      <c r="G22" s="231">
        <v>0</v>
      </c>
      <c r="H22" s="319">
        <v>0</v>
      </c>
      <c r="I22" s="231">
        <v>0</v>
      </c>
      <c r="J22" s="321">
        <v>0</v>
      </c>
      <c r="K22" s="155">
        <v>0</v>
      </c>
      <c r="L22" s="319">
        <v>0</v>
      </c>
      <c r="M22" s="477">
        <v>0</v>
      </c>
      <c r="N22" s="325">
        <f t="shared" ref="N22:O24" si="3">SUM(F22,H22,J22,L22)</f>
        <v>0</v>
      </c>
      <c r="O22" s="307">
        <f t="shared" si="3"/>
        <v>0</v>
      </c>
      <c r="Q22" s="334">
        <f>N22-F22-H22-J22-L22</f>
        <v>0</v>
      </c>
      <c r="R22" s="334">
        <f>O22-G22-I22-K22-M22</f>
        <v>0</v>
      </c>
      <c r="S22" s="130"/>
      <c r="T22" s="129"/>
      <c r="U22" s="130"/>
      <c r="V22" s="129"/>
      <c r="W22" s="130"/>
      <c r="X22" s="129"/>
      <c r="Y22" s="130"/>
      <c r="Z22" s="129"/>
      <c r="AA22" s="129"/>
      <c r="AB22" s="129"/>
      <c r="AC22" s="130"/>
      <c r="AD22" s="129"/>
      <c r="AE22" s="130"/>
      <c r="AF22" s="129"/>
      <c r="AG22" s="130"/>
      <c r="AH22" s="129"/>
      <c r="AI22" s="130"/>
      <c r="AJ22" s="129"/>
      <c r="AK22" s="130"/>
    </row>
    <row r="23" spans="1:37" s="111" customFormat="1" ht="15">
      <c r="A23" s="225"/>
      <c r="B23" s="287" t="s">
        <v>73</v>
      </c>
      <c r="C23" s="352" t="s">
        <v>7</v>
      </c>
      <c r="D23" s="475">
        <v>0</v>
      </c>
      <c r="E23" s="476">
        <v>0</v>
      </c>
      <c r="F23" s="319">
        <v>0</v>
      </c>
      <c r="G23" s="231">
        <v>0</v>
      </c>
      <c r="H23" s="319">
        <v>1</v>
      </c>
      <c r="I23" s="231">
        <v>161.16999999999999</v>
      </c>
      <c r="J23" s="321">
        <v>0</v>
      </c>
      <c r="K23" s="155">
        <v>0</v>
      </c>
      <c r="L23" s="319">
        <v>0</v>
      </c>
      <c r="M23" s="477">
        <v>0</v>
      </c>
      <c r="N23" s="325">
        <f t="shared" si="3"/>
        <v>1</v>
      </c>
      <c r="O23" s="307">
        <f t="shared" si="3"/>
        <v>161.16999999999999</v>
      </c>
      <c r="Q23" s="334">
        <f>N23-F23-H23-J23-L23</f>
        <v>0</v>
      </c>
      <c r="R23" s="334">
        <f>O23-G23-I23-K23-M23</f>
        <v>0</v>
      </c>
      <c r="S23" s="130"/>
      <c r="T23" s="129"/>
      <c r="U23" s="130"/>
      <c r="V23" s="129"/>
      <c r="W23" s="130"/>
      <c r="X23" s="129"/>
      <c r="Y23" s="130"/>
      <c r="Z23" s="129"/>
      <c r="AA23" s="129"/>
      <c r="AB23" s="129"/>
      <c r="AC23" s="130"/>
      <c r="AD23" s="129"/>
      <c r="AE23" s="130"/>
      <c r="AF23" s="129"/>
      <c r="AG23" s="130"/>
      <c r="AH23" s="129"/>
      <c r="AI23" s="130"/>
      <c r="AJ23" s="129"/>
      <c r="AK23" s="130"/>
    </row>
    <row r="24" spans="1:37" s="111" customFormat="1" ht="15">
      <c r="A24" s="225"/>
      <c r="B24" s="219"/>
      <c r="C24" s="352" t="s">
        <v>90</v>
      </c>
      <c r="D24" s="475"/>
      <c r="E24" s="476"/>
      <c r="F24" s="319"/>
      <c r="G24" s="231"/>
      <c r="H24" s="319">
        <v>0</v>
      </c>
      <c r="I24" s="231">
        <v>0</v>
      </c>
      <c r="J24" s="321">
        <v>0</v>
      </c>
      <c r="K24" s="155">
        <v>0</v>
      </c>
      <c r="L24" s="319">
        <v>0</v>
      </c>
      <c r="M24" s="477">
        <v>0</v>
      </c>
      <c r="N24" s="325">
        <f t="shared" si="3"/>
        <v>0</v>
      </c>
      <c r="O24" s="307">
        <f t="shared" si="3"/>
        <v>0</v>
      </c>
      <c r="Q24" s="334"/>
      <c r="R24" s="334"/>
      <c r="S24" s="130"/>
      <c r="T24" s="129"/>
      <c r="U24" s="130"/>
      <c r="V24" s="129"/>
      <c r="W24" s="130"/>
      <c r="X24" s="129"/>
      <c r="Y24" s="130"/>
      <c r="Z24" s="129"/>
      <c r="AA24" s="129"/>
      <c r="AB24" s="129"/>
      <c r="AC24" s="130"/>
      <c r="AD24" s="129"/>
      <c r="AE24" s="130"/>
      <c r="AF24" s="129"/>
      <c r="AG24" s="130"/>
      <c r="AH24" s="129"/>
      <c r="AI24" s="130"/>
      <c r="AJ24" s="129"/>
      <c r="AK24" s="130"/>
    </row>
    <row r="25" spans="1:37" s="111" customFormat="1" ht="15">
      <c r="A25" s="226"/>
      <c r="B25" s="220"/>
      <c r="C25" s="131"/>
      <c r="D25" s="475"/>
      <c r="E25" s="476"/>
      <c r="F25" s="323"/>
      <c r="G25" s="312"/>
      <c r="H25" s="322"/>
      <c r="I25" s="244"/>
      <c r="J25" s="322"/>
      <c r="K25" s="244"/>
      <c r="L25" s="322"/>
      <c r="M25" s="244"/>
      <c r="N25" s="326"/>
      <c r="O25" s="309"/>
      <c r="Q25" s="332"/>
      <c r="R25" s="335"/>
      <c r="S25" s="130"/>
      <c r="T25" s="129"/>
      <c r="U25" s="130"/>
      <c r="V25" s="129"/>
      <c r="W25" s="130"/>
      <c r="X25" s="129"/>
      <c r="Y25" s="130"/>
      <c r="Z25" s="129"/>
      <c r="AA25" s="134"/>
      <c r="AB25" s="129"/>
      <c r="AC25" s="130"/>
      <c r="AD25" s="129"/>
      <c r="AE25" s="130"/>
      <c r="AF25" s="129"/>
      <c r="AG25" s="130"/>
      <c r="AH25" s="129"/>
      <c r="AI25" s="130"/>
      <c r="AJ25" s="129"/>
      <c r="AK25" s="130"/>
    </row>
    <row r="26" spans="1:37" s="111" customFormat="1" ht="15">
      <c r="A26" s="225" t="s">
        <v>12</v>
      </c>
      <c r="B26" s="273" t="s">
        <v>74</v>
      </c>
      <c r="C26" s="352" t="s">
        <v>6</v>
      </c>
      <c r="D26" s="475">
        <v>21</v>
      </c>
      <c r="E26" s="476">
        <v>12494</v>
      </c>
      <c r="F26" s="319">
        <v>6</v>
      </c>
      <c r="G26" s="231">
        <v>1301.2</v>
      </c>
      <c r="H26" s="319">
        <v>13</v>
      </c>
      <c r="I26" s="231">
        <v>48335.788999999997</v>
      </c>
      <c r="J26" s="321">
        <v>9</v>
      </c>
      <c r="K26" s="155">
        <v>24008</v>
      </c>
      <c r="L26" s="319">
        <v>9</v>
      </c>
      <c r="M26" s="477">
        <v>8958</v>
      </c>
      <c r="N26" s="325">
        <f t="shared" ref="N26:O28" si="4">SUM(F26,H26,J26,L26)</f>
        <v>37</v>
      </c>
      <c r="O26" s="307">
        <f t="shared" si="4"/>
        <v>82602.989000000001</v>
      </c>
      <c r="Q26" s="334">
        <f>N26-F26-H26-J26-L26</f>
        <v>0</v>
      </c>
      <c r="R26" s="334">
        <f>O26-G26-I26-K26-M26</f>
        <v>0</v>
      </c>
      <c r="S26" s="130"/>
      <c r="T26" s="129"/>
      <c r="U26" s="130"/>
      <c r="V26" s="129"/>
      <c r="W26" s="130"/>
      <c r="X26" s="129"/>
      <c r="Y26" s="130"/>
      <c r="Z26" s="129"/>
      <c r="AA26" s="129"/>
      <c r="AB26" s="129"/>
      <c r="AC26" s="130"/>
      <c r="AD26" s="129"/>
      <c r="AE26" s="130"/>
      <c r="AF26" s="129"/>
      <c r="AG26" s="130"/>
      <c r="AH26" s="129"/>
      <c r="AI26" s="130"/>
      <c r="AJ26" s="129"/>
      <c r="AK26" s="130"/>
    </row>
    <row r="27" spans="1:37" s="111" customFormat="1" ht="15">
      <c r="A27" s="225"/>
      <c r="B27" s="287" t="s">
        <v>75</v>
      </c>
      <c r="C27" s="352" t="s">
        <v>7</v>
      </c>
      <c r="D27" s="475">
        <v>35</v>
      </c>
      <c r="E27" s="476">
        <v>6670.5509999999995</v>
      </c>
      <c r="F27" s="319">
        <v>6</v>
      </c>
      <c r="G27" s="231">
        <v>322.75099999999998</v>
      </c>
      <c r="H27" s="319">
        <v>7</v>
      </c>
      <c r="I27" s="231">
        <v>1605.268</v>
      </c>
      <c r="J27" s="321">
        <v>20</v>
      </c>
      <c r="K27" s="155">
        <v>15955</v>
      </c>
      <c r="L27" s="319">
        <v>14</v>
      </c>
      <c r="M27" s="477">
        <v>2204</v>
      </c>
      <c r="N27" s="325">
        <f t="shared" si="4"/>
        <v>47</v>
      </c>
      <c r="O27" s="307">
        <f t="shared" si="4"/>
        <v>20087.019</v>
      </c>
      <c r="Q27" s="334">
        <f>N27-F27-H27-J27-L27</f>
        <v>0</v>
      </c>
      <c r="R27" s="334">
        <f>O27-G27-I27-K27-M27</f>
        <v>0</v>
      </c>
      <c r="S27" s="130"/>
      <c r="T27" s="129"/>
      <c r="U27" s="130"/>
      <c r="V27" s="129"/>
      <c r="W27" s="130"/>
      <c r="X27" s="129"/>
      <c r="Y27" s="130"/>
      <c r="Z27" s="129"/>
      <c r="AA27" s="129"/>
      <c r="AB27" s="129"/>
      <c r="AC27" s="130"/>
      <c r="AD27" s="129"/>
      <c r="AE27" s="130"/>
      <c r="AF27" s="129"/>
      <c r="AG27" s="130"/>
      <c r="AH27" s="129"/>
      <c r="AI27" s="130"/>
      <c r="AJ27" s="129"/>
      <c r="AK27" s="130"/>
    </row>
    <row r="28" spans="1:37" s="111" customFormat="1" ht="15">
      <c r="A28" s="225"/>
      <c r="B28" s="219"/>
      <c r="C28" s="352" t="s">
        <v>90</v>
      </c>
      <c r="D28" s="475"/>
      <c r="E28" s="476"/>
      <c r="F28" s="319"/>
      <c r="G28" s="231"/>
      <c r="H28" s="319">
        <v>28</v>
      </c>
      <c r="I28" s="231">
        <v>7537.2110000000002</v>
      </c>
      <c r="J28" s="321">
        <v>43</v>
      </c>
      <c r="K28" s="155">
        <v>6898</v>
      </c>
      <c r="L28" s="319">
        <v>46</v>
      </c>
      <c r="M28" s="477">
        <v>11011</v>
      </c>
      <c r="N28" s="325">
        <f t="shared" si="4"/>
        <v>117</v>
      </c>
      <c r="O28" s="307">
        <f t="shared" si="4"/>
        <v>25446.210999999999</v>
      </c>
      <c r="Q28" s="334"/>
      <c r="R28" s="334"/>
      <c r="S28" s="130"/>
      <c r="T28" s="129"/>
      <c r="U28" s="130"/>
      <c r="V28" s="129"/>
      <c r="W28" s="130"/>
      <c r="X28" s="129"/>
      <c r="Y28" s="130"/>
      <c r="Z28" s="129"/>
      <c r="AA28" s="129"/>
      <c r="AB28" s="129"/>
      <c r="AC28" s="130"/>
      <c r="AD28" s="129"/>
      <c r="AE28" s="130"/>
      <c r="AF28" s="129"/>
      <c r="AG28" s="130"/>
      <c r="AH28" s="129"/>
      <c r="AI28" s="130"/>
      <c r="AJ28" s="129"/>
      <c r="AK28" s="130"/>
    </row>
    <row r="29" spans="1:37" s="111" customFormat="1" ht="15">
      <c r="A29" s="226"/>
      <c r="B29" s="220"/>
      <c r="C29" s="131"/>
      <c r="D29" s="475"/>
      <c r="E29" s="476"/>
      <c r="F29" s="323"/>
      <c r="G29" s="312"/>
      <c r="H29" s="322"/>
      <c r="I29" s="244"/>
      <c r="J29" s="322"/>
      <c r="K29" s="244"/>
      <c r="L29" s="322"/>
      <c r="M29" s="244"/>
      <c r="N29" s="326"/>
      <c r="O29" s="309"/>
      <c r="Q29" s="332"/>
      <c r="R29" s="335"/>
      <c r="S29" s="130"/>
      <c r="T29" s="129"/>
      <c r="U29" s="130"/>
      <c r="V29" s="129"/>
      <c r="W29" s="130"/>
      <c r="X29" s="129"/>
      <c r="Y29" s="130"/>
      <c r="Z29" s="129"/>
      <c r="AA29" s="134"/>
      <c r="AB29" s="129"/>
      <c r="AC29" s="130"/>
      <c r="AD29" s="129"/>
      <c r="AE29" s="130"/>
      <c r="AF29" s="129"/>
      <c r="AG29" s="130"/>
      <c r="AH29" s="129"/>
      <c r="AI29" s="130"/>
      <c r="AJ29" s="129"/>
      <c r="AK29" s="130"/>
    </row>
    <row r="30" spans="1:37" s="111" customFormat="1" ht="15">
      <c r="A30" s="225" t="s">
        <v>13</v>
      </c>
      <c r="B30" s="273" t="s">
        <v>76</v>
      </c>
      <c r="C30" s="352" t="s">
        <v>6</v>
      </c>
      <c r="D30" s="475">
        <v>3</v>
      </c>
      <c r="E30" s="476">
        <v>9498</v>
      </c>
      <c r="F30" s="319">
        <v>0</v>
      </c>
      <c r="G30" s="231">
        <v>0</v>
      </c>
      <c r="H30" s="319">
        <v>4</v>
      </c>
      <c r="I30" s="231">
        <v>414.43700000000001</v>
      </c>
      <c r="J30" s="321">
        <v>4</v>
      </c>
      <c r="K30" s="155">
        <v>157</v>
      </c>
      <c r="L30" s="319">
        <v>1</v>
      </c>
      <c r="M30" s="477">
        <v>12</v>
      </c>
      <c r="N30" s="325">
        <f>SUM(F30,H30,J30,L30)</f>
        <v>9</v>
      </c>
      <c r="O30" s="307">
        <f>SUM(G30,I30,K30,M30)</f>
        <v>583.43700000000001</v>
      </c>
      <c r="Q30" s="334">
        <f>N30-F30-H30-J30-L30</f>
        <v>0</v>
      </c>
      <c r="R30" s="334">
        <f>O30-G30-I30-K30-M30</f>
        <v>0</v>
      </c>
      <c r="S30" s="130"/>
      <c r="T30" s="129"/>
      <c r="U30" s="130"/>
      <c r="V30" s="129"/>
      <c r="W30" s="130"/>
      <c r="X30" s="129"/>
      <c r="Y30" s="130"/>
      <c r="Z30" s="129"/>
      <c r="AA30" s="129"/>
      <c r="AB30" s="129"/>
      <c r="AC30" s="130"/>
      <c r="AD30" s="129"/>
      <c r="AE30" s="130"/>
      <c r="AF30" s="129"/>
      <c r="AG30" s="130"/>
      <c r="AH30" s="129"/>
      <c r="AI30" s="130"/>
      <c r="AJ30" s="129"/>
      <c r="AK30" s="130"/>
    </row>
    <row r="31" spans="1:37" s="111" customFormat="1" ht="15">
      <c r="A31" s="225"/>
      <c r="B31" s="287" t="s">
        <v>77</v>
      </c>
      <c r="C31" s="352" t="s">
        <v>7</v>
      </c>
      <c r="D31" s="475">
        <v>0</v>
      </c>
      <c r="E31" s="476">
        <v>0</v>
      </c>
      <c r="F31" s="319">
        <v>1</v>
      </c>
      <c r="G31" s="231">
        <v>7.5</v>
      </c>
      <c r="H31" s="319">
        <v>0</v>
      </c>
      <c r="I31" s="231">
        <v>0</v>
      </c>
      <c r="J31" s="321">
        <v>0</v>
      </c>
      <c r="K31" s="155">
        <v>0</v>
      </c>
      <c r="L31" s="319">
        <v>0</v>
      </c>
      <c r="M31" s="477">
        <v>0</v>
      </c>
      <c r="N31" s="325">
        <f>SUM(F31,H31,J31,L31)</f>
        <v>1</v>
      </c>
      <c r="O31" s="307">
        <f>SUM(G31,I31,K31,M31)</f>
        <v>7.5</v>
      </c>
      <c r="Q31" s="334">
        <f>N31-F31-H31-J31-L31</f>
        <v>0</v>
      </c>
      <c r="R31" s="334">
        <f>O31-G31-I31-K31-M31</f>
        <v>0</v>
      </c>
      <c r="S31" s="130"/>
      <c r="T31" s="129"/>
      <c r="U31" s="130"/>
      <c r="V31" s="129"/>
      <c r="W31" s="130"/>
      <c r="X31" s="129"/>
      <c r="Y31" s="130"/>
      <c r="Z31" s="129"/>
      <c r="AA31" s="129"/>
      <c r="AB31" s="129"/>
      <c r="AC31" s="130"/>
      <c r="AD31" s="129"/>
      <c r="AE31" s="130"/>
      <c r="AF31" s="129"/>
      <c r="AG31" s="130"/>
      <c r="AH31" s="129"/>
      <c r="AI31" s="130"/>
      <c r="AJ31" s="129"/>
      <c r="AK31" s="130"/>
    </row>
    <row r="32" spans="1:37" s="111" customFormat="1" ht="15">
      <c r="A32" s="225"/>
      <c r="B32" s="219"/>
      <c r="C32" s="352" t="s">
        <v>90</v>
      </c>
      <c r="D32" s="475"/>
      <c r="E32" s="476"/>
      <c r="F32" s="319"/>
      <c r="G32" s="231"/>
      <c r="H32" s="319">
        <v>0</v>
      </c>
      <c r="I32" s="231">
        <v>0</v>
      </c>
      <c r="J32" s="321">
        <v>0</v>
      </c>
      <c r="K32" s="155">
        <v>0</v>
      </c>
      <c r="L32" s="319">
        <v>0</v>
      </c>
      <c r="M32" s="477">
        <v>0</v>
      </c>
      <c r="N32" s="325">
        <v>0</v>
      </c>
      <c r="O32" s="307">
        <v>0</v>
      </c>
      <c r="Q32" s="334"/>
      <c r="R32" s="334"/>
      <c r="S32" s="130"/>
      <c r="T32" s="129"/>
      <c r="U32" s="130"/>
      <c r="V32" s="129"/>
      <c r="W32" s="130"/>
      <c r="X32" s="129"/>
      <c r="Y32" s="130"/>
      <c r="Z32" s="129"/>
      <c r="AA32" s="129"/>
      <c r="AB32" s="129"/>
      <c r="AC32" s="130"/>
      <c r="AD32" s="129"/>
      <c r="AE32" s="130"/>
      <c r="AF32" s="129"/>
      <c r="AG32" s="130"/>
      <c r="AH32" s="129"/>
      <c r="AI32" s="130"/>
      <c r="AJ32" s="129"/>
      <c r="AK32" s="130"/>
    </row>
    <row r="33" spans="1:37" s="111" customFormat="1" ht="15">
      <c r="A33" s="226"/>
      <c r="B33" s="220"/>
      <c r="C33" s="131"/>
      <c r="D33" s="475"/>
      <c r="E33" s="476"/>
      <c r="F33" s="323"/>
      <c r="G33" s="312"/>
      <c r="H33" s="322"/>
      <c r="I33" s="244"/>
      <c r="J33" s="322"/>
      <c r="K33" s="244"/>
      <c r="L33" s="322"/>
      <c r="M33" s="244"/>
      <c r="N33" s="326"/>
      <c r="O33" s="309"/>
      <c r="Q33" s="332"/>
      <c r="R33" s="335"/>
      <c r="S33" s="130"/>
      <c r="T33" s="129"/>
      <c r="U33" s="130"/>
      <c r="V33" s="129"/>
      <c r="W33" s="130"/>
      <c r="X33" s="129"/>
      <c r="Y33" s="130"/>
      <c r="Z33" s="129"/>
      <c r="AA33" s="134"/>
      <c r="AB33" s="129"/>
      <c r="AC33" s="130"/>
      <c r="AD33" s="129"/>
      <c r="AE33" s="130"/>
      <c r="AF33" s="129"/>
      <c r="AG33" s="130"/>
      <c r="AH33" s="129"/>
      <c r="AI33" s="130"/>
      <c r="AJ33" s="129"/>
      <c r="AK33" s="130"/>
    </row>
    <row r="34" spans="1:37" s="111" customFormat="1" ht="15">
      <c r="A34" s="225" t="s">
        <v>14</v>
      </c>
      <c r="B34" s="273" t="s">
        <v>78</v>
      </c>
      <c r="C34" s="352" t="s">
        <v>6</v>
      </c>
      <c r="D34" s="475">
        <v>3</v>
      </c>
      <c r="E34" s="476">
        <v>1633.5820000000001</v>
      </c>
      <c r="F34" s="319">
        <v>0</v>
      </c>
      <c r="G34" s="231">
        <v>0</v>
      </c>
      <c r="H34" s="319">
        <v>1</v>
      </c>
      <c r="I34" s="231">
        <v>350</v>
      </c>
      <c r="J34" s="321">
        <v>0</v>
      </c>
      <c r="K34" s="155">
        <v>0</v>
      </c>
      <c r="L34" s="319">
        <v>0</v>
      </c>
      <c r="M34" s="477">
        <v>0</v>
      </c>
      <c r="N34" s="325">
        <f>SUM(F34,H34,J34,L34)</f>
        <v>1</v>
      </c>
      <c r="O34" s="307">
        <f>SUM(G34,I34,K34,M34)</f>
        <v>350</v>
      </c>
      <c r="Q34" s="334">
        <f>N34-F34-H34-J34-L34</f>
        <v>0</v>
      </c>
      <c r="R34" s="334">
        <f>O34-G34-I34-K34-M34</f>
        <v>0</v>
      </c>
      <c r="S34" s="130"/>
      <c r="T34" s="129"/>
      <c r="U34" s="130"/>
      <c r="V34" s="129"/>
      <c r="W34" s="130"/>
      <c r="X34" s="129"/>
      <c r="Y34" s="130"/>
      <c r="Z34" s="129"/>
      <c r="AA34" s="129"/>
      <c r="AB34" s="129"/>
      <c r="AC34" s="130"/>
      <c r="AD34" s="129"/>
      <c r="AE34" s="130"/>
      <c r="AF34" s="129"/>
      <c r="AG34" s="130"/>
      <c r="AH34" s="129"/>
      <c r="AI34" s="130"/>
      <c r="AJ34" s="129"/>
      <c r="AK34" s="130"/>
    </row>
    <row r="35" spans="1:37" s="111" customFormat="1" ht="15">
      <c r="A35" s="225" t="s">
        <v>15</v>
      </c>
      <c r="B35" s="287" t="s">
        <v>79</v>
      </c>
      <c r="C35" s="352" t="s">
        <v>7</v>
      </c>
      <c r="D35" s="475">
        <v>0</v>
      </c>
      <c r="E35" s="476">
        <v>0</v>
      </c>
      <c r="F35" s="319">
        <v>0</v>
      </c>
      <c r="G35" s="231">
        <v>0</v>
      </c>
      <c r="H35" s="319">
        <v>0</v>
      </c>
      <c r="I35" s="231">
        <v>0</v>
      </c>
      <c r="J35" s="321">
        <v>0</v>
      </c>
      <c r="K35" s="155">
        <v>0</v>
      </c>
      <c r="L35" s="319">
        <v>0</v>
      </c>
      <c r="M35" s="477">
        <v>0</v>
      </c>
      <c r="N35" s="325">
        <f>SUM(F35,H35,J35,L35)</f>
        <v>0</v>
      </c>
      <c r="O35" s="307">
        <f>SUM(G35,I35,K35,M35)</f>
        <v>0</v>
      </c>
      <c r="Q35" s="334">
        <f>N35-F35-H35-J35-L35</f>
        <v>0</v>
      </c>
      <c r="R35" s="334">
        <f>O35-G35-I35-K35-M35</f>
        <v>0</v>
      </c>
      <c r="S35" s="130"/>
      <c r="T35" s="129"/>
      <c r="U35" s="130"/>
      <c r="V35" s="129"/>
      <c r="W35" s="130"/>
      <c r="X35" s="129"/>
      <c r="Y35" s="130"/>
      <c r="Z35" s="129"/>
      <c r="AA35" s="129"/>
      <c r="AB35" s="129"/>
      <c r="AC35" s="130"/>
      <c r="AD35" s="129"/>
      <c r="AE35" s="130"/>
      <c r="AF35" s="129"/>
      <c r="AG35" s="130"/>
      <c r="AH35" s="129"/>
      <c r="AI35" s="130"/>
      <c r="AJ35" s="129"/>
      <c r="AK35" s="130"/>
    </row>
    <row r="36" spans="1:37" s="111" customFormat="1" ht="15">
      <c r="A36" s="225"/>
      <c r="B36" s="219"/>
      <c r="C36" s="352" t="s">
        <v>90</v>
      </c>
      <c r="D36" s="475"/>
      <c r="E36" s="476"/>
      <c r="F36" s="319"/>
      <c r="G36" s="231"/>
      <c r="H36" s="319">
        <v>0</v>
      </c>
      <c r="I36" s="231">
        <v>0</v>
      </c>
      <c r="J36" s="321">
        <v>0</v>
      </c>
      <c r="K36" s="155">
        <v>0</v>
      </c>
      <c r="L36" s="319">
        <v>0</v>
      </c>
      <c r="M36" s="477">
        <v>0</v>
      </c>
      <c r="N36" s="325">
        <v>0</v>
      </c>
      <c r="O36" s="307">
        <v>0</v>
      </c>
      <c r="Q36" s="334"/>
      <c r="R36" s="334"/>
      <c r="S36" s="130"/>
      <c r="T36" s="129"/>
      <c r="U36" s="130"/>
      <c r="V36" s="129"/>
      <c r="W36" s="130"/>
      <c r="X36" s="129"/>
      <c r="Y36" s="130"/>
      <c r="Z36" s="129"/>
      <c r="AA36" s="129"/>
      <c r="AB36" s="129"/>
      <c r="AC36" s="130"/>
      <c r="AD36" s="129"/>
      <c r="AE36" s="130"/>
      <c r="AF36" s="129"/>
      <c r="AG36" s="130"/>
      <c r="AH36" s="129"/>
      <c r="AI36" s="130"/>
      <c r="AJ36" s="129"/>
      <c r="AK36" s="130"/>
    </row>
    <row r="37" spans="1:37" s="111" customFormat="1" ht="15">
      <c r="A37" s="226"/>
      <c r="B37" s="220"/>
      <c r="C37" s="131"/>
      <c r="D37" s="475"/>
      <c r="E37" s="476"/>
      <c r="F37" s="323"/>
      <c r="G37" s="312"/>
      <c r="H37" s="322"/>
      <c r="I37" s="244"/>
      <c r="J37" s="322"/>
      <c r="K37" s="244"/>
      <c r="L37" s="322"/>
      <c r="M37" s="244"/>
      <c r="N37" s="326"/>
      <c r="O37" s="309"/>
      <c r="Q37" s="336"/>
      <c r="R37" s="335"/>
      <c r="S37" s="130"/>
      <c r="T37" s="129"/>
      <c r="U37" s="130"/>
      <c r="V37" s="129"/>
      <c r="W37" s="130"/>
      <c r="X37" s="129"/>
      <c r="Y37" s="130"/>
      <c r="Z37" s="129"/>
      <c r="AA37" s="129"/>
      <c r="AB37" s="129"/>
      <c r="AC37" s="130"/>
      <c r="AD37" s="129"/>
      <c r="AE37" s="130"/>
      <c r="AF37" s="129"/>
      <c r="AG37" s="130"/>
      <c r="AH37" s="129"/>
      <c r="AI37" s="130"/>
      <c r="AJ37" s="129"/>
      <c r="AK37" s="130"/>
    </row>
    <row r="38" spans="1:37" s="111" customFormat="1" ht="15">
      <c r="A38" s="225" t="s">
        <v>18</v>
      </c>
      <c r="B38" s="273" t="s">
        <v>80</v>
      </c>
      <c r="C38" s="352" t="s">
        <v>6</v>
      </c>
      <c r="D38" s="475">
        <v>14</v>
      </c>
      <c r="E38" s="476">
        <v>122546.162</v>
      </c>
      <c r="F38" s="319">
        <v>4</v>
      </c>
      <c r="G38" s="231">
        <v>856.58</v>
      </c>
      <c r="H38" s="319">
        <v>1</v>
      </c>
      <c r="I38" s="231">
        <v>300</v>
      </c>
      <c r="J38" s="321">
        <v>0</v>
      </c>
      <c r="K38" s="155">
        <v>0</v>
      </c>
      <c r="L38" s="319">
        <v>0</v>
      </c>
      <c r="M38" s="477">
        <v>0</v>
      </c>
      <c r="N38" s="325">
        <f>SUM(F38,H38,J38,L38)</f>
        <v>5</v>
      </c>
      <c r="O38" s="307">
        <f>SUM(G38,I38,K38,M38)</f>
        <v>1156.58</v>
      </c>
      <c r="Q38" s="334">
        <f>N38-F38-H38-J38-L38</f>
        <v>0</v>
      </c>
      <c r="R38" s="334">
        <f>O38-G38-I38-K38-M38</f>
        <v>-1.1368683772161603E-13</v>
      </c>
      <c r="S38" s="130"/>
      <c r="T38" s="129"/>
      <c r="U38" s="130"/>
      <c r="V38" s="129"/>
      <c r="W38" s="130"/>
      <c r="X38" s="129"/>
      <c r="Y38" s="130"/>
      <c r="Z38" s="129"/>
      <c r="AA38" s="129"/>
      <c r="AB38" s="129"/>
      <c r="AC38" s="130"/>
      <c r="AD38" s="129"/>
      <c r="AE38" s="130"/>
      <c r="AF38" s="129"/>
      <c r="AG38" s="130"/>
      <c r="AH38" s="129"/>
      <c r="AI38" s="130"/>
      <c r="AJ38" s="129"/>
      <c r="AK38" s="130"/>
    </row>
    <row r="39" spans="1:37" s="111" customFormat="1" ht="13.5" customHeight="1">
      <c r="A39" s="225"/>
      <c r="B39" s="287" t="s">
        <v>81</v>
      </c>
      <c r="C39" s="352" t="s">
        <v>7</v>
      </c>
      <c r="D39" s="475">
        <v>2</v>
      </c>
      <c r="E39" s="476">
        <v>1315.3</v>
      </c>
      <c r="F39" s="319">
        <v>0</v>
      </c>
      <c r="G39" s="231">
        <v>0</v>
      </c>
      <c r="H39" s="319">
        <v>0</v>
      </c>
      <c r="I39" s="231">
        <v>0</v>
      </c>
      <c r="J39" s="321">
        <v>0</v>
      </c>
      <c r="K39" s="155">
        <v>0</v>
      </c>
      <c r="L39" s="319">
        <v>0</v>
      </c>
      <c r="M39" s="477">
        <v>0</v>
      </c>
      <c r="N39" s="325">
        <f>SUM(F39,H39,J39,L39)</f>
        <v>0</v>
      </c>
      <c r="O39" s="307">
        <f>SUM(G39,I39,K39,M39)</f>
        <v>0</v>
      </c>
      <c r="Q39" s="334">
        <f>N39-F39-H39-J39-L39</f>
        <v>0</v>
      </c>
      <c r="R39" s="334">
        <f>O39-G39-I39-K39-M39</f>
        <v>0</v>
      </c>
      <c r="S39" s="130"/>
      <c r="T39" s="129"/>
      <c r="U39" s="130"/>
      <c r="V39" s="129"/>
      <c r="W39" s="130"/>
      <c r="X39" s="129"/>
      <c r="Y39" s="130"/>
      <c r="Z39" s="129"/>
      <c r="AA39" s="129"/>
      <c r="AB39" s="129"/>
      <c r="AC39" s="130"/>
      <c r="AD39" s="129"/>
      <c r="AE39" s="130"/>
      <c r="AF39" s="129"/>
      <c r="AG39" s="130"/>
      <c r="AH39" s="129"/>
      <c r="AI39" s="130"/>
      <c r="AJ39" s="129"/>
      <c r="AK39" s="130"/>
    </row>
    <row r="40" spans="1:37" s="111" customFormat="1" ht="13.5" customHeight="1">
      <c r="A40" s="225"/>
      <c r="B40" s="219"/>
      <c r="C40" s="352" t="s">
        <v>90</v>
      </c>
      <c r="D40" s="475"/>
      <c r="E40" s="476"/>
      <c r="F40" s="319"/>
      <c r="G40" s="231"/>
      <c r="H40" s="319">
        <v>0</v>
      </c>
      <c r="I40" s="231">
        <v>0</v>
      </c>
      <c r="J40" s="321">
        <v>0</v>
      </c>
      <c r="K40" s="155">
        <v>0</v>
      </c>
      <c r="L40" s="319">
        <v>0</v>
      </c>
      <c r="M40" s="477">
        <v>0</v>
      </c>
      <c r="N40" s="325">
        <v>0</v>
      </c>
      <c r="O40" s="307">
        <v>0</v>
      </c>
      <c r="Q40" s="334"/>
      <c r="R40" s="334"/>
      <c r="S40" s="130"/>
      <c r="T40" s="129"/>
      <c r="U40" s="130"/>
      <c r="V40" s="129"/>
      <c r="W40" s="130"/>
      <c r="X40" s="129"/>
      <c r="Y40" s="130"/>
      <c r="Z40" s="129"/>
      <c r="AA40" s="129"/>
      <c r="AB40" s="129"/>
      <c r="AC40" s="130"/>
      <c r="AD40" s="129"/>
      <c r="AE40" s="130"/>
      <c r="AF40" s="129"/>
      <c r="AG40" s="130"/>
      <c r="AH40" s="129"/>
      <c r="AI40" s="130"/>
      <c r="AJ40" s="129"/>
      <c r="AK40" s="130"/>
    </row>
    <row r="41" spans="1:37" s="111" customFormat="1" ht="15">
      <c r="A41" s="226"/>
      <c r="B41" s="220"/>
      <c r="C41" s="308"/>
      <c r="D41" s="475"/>
      <c r="E41" s="476"/>
      <c r="F41" s="323"/>
      <c r="G41" s="312"/>
      <c r="H41" s="322"/>
      <c r="I41" s="244"/>
      <c r="J41" s="322"/>
      <c r="K41" s="244"/>
      <c r="L41" s="322"/>
      <c r="M41" s="244"/>
      <c r="N41" s="326"/>
      <c r="O41" s="309"/>
      <c r="Q41" s="332"/>
      <c r="R41" s="335"/>
      <c r="S41" s="130"/>
      <c r="T41" s="129"/>
      <c r="U41" s="130"/>
      <c r="V41" s="129"/>
      <c r="W41" s="130"/>
      <c r="X41" s="129"/>
      <c r="Y41" s="130"/>
      <c r="Z41" s="129"/>
      <c r="AA41" s="134"/>
      <c r="AB41" s="129"/>
      <c r="AC41" s="130"/>
      <c r="AD41" s="129"/>
      <c r="AE41" s="130"/>
      <c r="AF41" s="129"/>
      <c r="AG41" s="130"/>
      <c r="AH41" s="129"/>
      <c r="AI41" s="130"/>
      <c r="AJ41" s="129"/>
      <c r="AK41" s="130"/>
    </row>
    <row r="42" spans="1:37" s="154" customFormat="1" ht="15">
      <c r="A42" s="225" t="s">
        <v>38</v>
      </c>
      <c r="B42" s="219" t="s">
        <v>82</v>
      </c>
      <c r="C42" s="310"/>
      <c r="D42" s="475">
        <v>100</v>
      </c>
      <c r="E42" s="476">
        <v>113388.84300000001</v>
      </c>
      <c r="F42" s="319">
        <v>40</v>
      </c>
      <c r="G42" s="231">
        <v>20649.203000000001</v>
      </c>
      <c r="H42" s="319">
        <v>31</v>
      </c>
      <c r="I42" s="231">
        <v>10011.455</v>
      </c>
      <c r="J42" s="321">
        <v>19</v>
      </c>
      <c r="K42" s="155">
        <v>37281</v>
      </c>
      <c r="L42" s="319">
        <v>17</v>
      </c>
      <c r="M42" s="477">
        <v>13119</v>
      </c>
      <c r="N42" s="325">
        <f>SUM(F42,H42,J42,L42)</f>
        <v>107</v>
      </c>
      <c r="O42" s="307">
        <f>SUM(G42,I42,K42,M42)</f>
        <v>81060.657999999996</v>
      </c>
      <c r="Q42" s="334">
        <f>N42-F42-H42-J42-L42</f>
        <v>0</v>
      </c>
      <c r="R42" s="334">
        <f>O42-G42-I42-K42-M42</f>
        <v>0</v>
      </c>
      <c r="S42" s="156"/>
      <c r="T42" s="155"/>
      <c r="U42" s="156"/>
      <c r="V42" s="155"/>
      <c r="W42" s="156"/>
      <c r="X42" s="155"/>
      <c r="Y42" s="156"/>
      <c r="Z42" s="155"/>
      <c r="AA42" s="155"/>
      <c r="AB42" s="155"/>
      <c r="AC42" s="156"/>
      <c r="AD42" s="155"/>
      <c r="AE42" s="156"/>
      <c r="AF42" s="155"/>
      <c r="AG42" s="156"/>
      <c r="AH42" s="155"/>
      <c r="AI42" s="156"/>
      <c r="AJ42" s="155"/>
      <c r="AK42" s="156"/>
    </row>
    <row r="43" spans="1:37" s="154" customFormat="1" ht="15">
      <c r="A43" s="226"/>
      <c r="B43" s="220"/>
      <c r="C43" s="311"/>
      <c r="D43" s="475"/>
      <c r="E43" s="476"/>
      <c r="F43" s="323"/>
      <c r="G43" s="312"/>
      <c r="H43" s="322"/>
      <c r="I43" s="244"/>
      <c r="J43" s="322"/>
      <c r="K43" s="244"/>
      <c r="L43" s="322"/>
      <c r="M43" s="244"/>
      <c r="N43" s="326"/>
      <c r="O43" s="309"/>
      <c r="Q43" s="337"/>
      <c r="R43" s="338"/>
      <c r="S43" s="156"/>
      <c r="T43" s="155"/>
      <c r="U43" s="156"/>
      <c r="V43" s="155"/>
      <c r="W43" s="156"/>
      <c r="X43" s="155"/>
      <c r="Y43" s="156"/>
      <c r="Z43" s="155"/>
      <c r="AA43" s="158"/>
      <c r="AB43" s="155"/>
      <c r="AC43" s="156"/>
      <c r="AD43" s="155"/>
      <c r="AE43" s="156"/>
      <c r="AF43" s="155"/>
      <c r="AG43" s="156"/>
      <c r="AH43" s="155"/>
      <c r="AI43" s="156"/>
      <c r="AJ43" s="155"/>
      <c r="AK43" s="156"/>
    </row>
    <row r="44" spans="1:37" s="154" customFormat="1" ht="15">
      <c r="A44" s="225" t="s">
        <v>16</v>
      </c>
      <c r="B44" s="219" t="s">
        <v>83</v>
      </c>
      <c r="C44" s="310"/>
      <c r="D44" s="475">
        <v>568</v>
      </c>
      <c r="E44" s="476">
        <v>24039.553</v>
      </c>
      <c r="F44" s="319">
        <v>125</v>
      </c>
      <c r="G44" s="231">
        <v>9365.7270000000008</v>
      </c>
      <c r="H44" s="319">
        <v>142</v>
      </c>
      <c r="I44" s="231">
        <v>1757.8629999999998</v>
      </c>
      <c r="J44" s="319">
        <v>263</v>
      </c>
      <c r="K44" s="478">
        <v>436</v>
      </c>
      <c r="L44" s="319">
        <v>233</v>
      </c>
      <c r="M44" s="231">
        <v>860</v>
      </c>
      <c r="N44" s="325">
        <f>SUM(F44,H44,J44,L44)</f>
        <v>763</v>
      </c>
      <c r="O44" s="307">
        <f>SUM(G44,I44,K44,M44)</f>
        <v>12419.59</v>
      </c>
      <c r="P44" s="159"/>
      <c r="Q44" s="334">
        <f>N44-F44-H44-J44-L44</f>
        <v>0</v>
      </c>
      <c r="R44" s="334">
        <f>O44-G44-I44-K44-M44</f>
        <v>0</v>
      </c>
      <c r="S44" s="156"/>
      <c r="T44" s="155"/>
      <c r="U44" s="156"/>
      <c r="V44" s="155"/>
      <c r="W44" s="156"/>
      <c r="X44" s="155"/>
      <c r="Y44" s="156"/>
      <c r="Z44" s="155"/>
      <c r="AA44" s="155"/>
      <c r="AB44" s="155"/>
      <c r="AC44" s="156"/>
      <c r="AD44" s="155"/>
      <c r="AE44" s="156"/>
      <c r="AF44" s="155"/>
      <c r="AG44" s="156"/>
      <c r="AH44" s="155"/>
      <c r="AI44" s="156"/>
      <c r="AJ44" s="155"/>
      <c r="AK44" s="156"/>
    </row>
    <row r="45" spans="1:37" s="111" customFormat="1" ht="15">
      <c r="A45" s="226"/>
      <c r="B45" s="220"/>
      <c r="C45" s="308"/>
      <c r="D45" s="475"/>
      <c r="E45" s="476"/>
      <c r="F45" s="323"/>
      <c r="G45" s="312"/>
      <c r="H45" s="322"/>
      <c r="I45" s="244"/>
      <c r="J45" s="322"/>
      <c r="K45" s="244"/>
      <c r="L45" s="323"/>
      <c r="M45" s="479"/>
      <c r="N45" s="326"/>
      <c r="O45" s="309"/>
      <c r="P45" s="136"/>
      <c r="Q45" s="336"/>
      <c r="R45" s="335"/>
      <c r="S45" s="130"/>
      <c r="T45" s="129"/>
      <c r="U45" s="130"/>
      <c r="V45" s="129"/>
      <c r="W45" s="130"/>
      <c r="X45" s="129"/>
      <c r="Y45" s="130"/>
      <c r="Z45" s="129"/>
      <c r="AA45" s="129"/>
      <c r="AB45" s="129"/>
      <c r="AC45" s="130"/>
      <c r="AD45" s="129"/>
      <c r="AE45" s="130"/>
      <c r="AF45" s="129"/>
      <c r="AG45" s="130"/>
      <c r="AH45" s="129"/>
      <c r="AI45" s="130"/>
      <c r="AJ45" s="129"/>
      <c r="AK45" s="130"/>
    </row>
    <row r="46" spans="1:37" s="168" customFormat="1" ht="15">
      <c r="A46" s="230" t="s">
        <v>0</v>
      </c>
      <c r="B46" s="224" t="s">
        <v>84</v>
      </c>
      <c r="C46" s="313"/>
      <c r="D46" s="480">
        <v>1077</v>
      </c>
      <c r="E46" s="481">
        <v>363930.29</v>
      </c>
      <c r="F46" s="320">
        <f t="shared" ref="F46:M46" si="5">SUM(F10:F44)</f>
        <v>226</v>
      </c>
      <c r="G46" s="164">
        <f t="shared" si="5"/>
        <v>39359.940999999999</v>
      </c>
      <c r="H46" s="320">
        <f t="shared" si="5"/>
        <v>415</v>
      </c>
      <c r="I46" s="164">
        <f t="shared" si="5"/>
        <v>96248.620999999999</v>
      </c>
      <c r="J46" s="320">
        <f t="shared" si="5"/>
        <v>462</v>
      </c>
      <c r="K46" s="164">
        <f t="shared" si="5"/>
        <v>108764</v>
      </c>
      <c r="L46" s="320">
        <f t="shared" si="5"/>
        <v>388</v>
      </c>
      <c r="M46" s="164">
        <f t="shared" si="5"/>
        <v>64179.7</v>
      </c>
      <c r="N46" s="327">
        <f>SUM(N10:N45)</f>
        <v>1491</v>
      </c>
      <c r="O46" s="428">
        <f>SUM(O10:O44)</f>
        <v>308552.26200000005</v>
      </c>
      <c r="P46" s="164"/>
      <c r="Q46" s="334">
        <f>N46-F46-H46-J46-L46</f>
        <v>0</v>
      </c>
      <c r="R46" s="334">
        <f>O46-G46-I46-K46-M46</f>
        <v>7.2759576141834259E-11</v>
      </c>
      <c r="S46" s="167"/>
      <c r="T46" s="155"/>
      <c r="U46" s="167"/>
      <c r="V46" s="155"/>
      <c r="W46" s="167"/>
      <c r="X46" s="155"/>
      <c r="Y46" s="167"/>
      <c r="Z46" s="155"/>
      <c r="AA46" s="156"/>
      <c r="AB46" s="155"/>
      <c r="AC46" s="167"/>
      <c r="AD46" s="155"/>
      <c r="AE46" s="167"/>
      <c r="AF46" s="155"/>
      <c r="AG46" s="167"/>
      <c r="AH46" s="155"/>
      <c r="AI46" s="167"/>
      <c r="AJ46" s="155"/>
      <c r="AK46" s="167"/>
    </row>
    <row r="47" spans="1:37" s="111" customFormat="1" ht="15.6" thickBot="1">
      <c r="A47" s="357"/>
      <c r="B47" s="358"/>
      <c r="C47" s="359"/>
      <c r="D47" s="360"/>
      <c r="E47" s="361"/>
      <c r="F47" s="360"/>
      <c r="G47" s="361"/>
      <c r="H47" s="360"/>
      <c r="I47" s="361"/>
      <c r="J47" s="360"/>
      <c r="K47" s="361"/>
      <c r="L47" s="360"/>
      <c r="M47" s="361"/>
      <c r="N47" s="362"/>
      <c r="O47" s="363"/>
      <c r="P47" s="109"/>
      <c r="Q47" s="334"/>
      <c r="R47" s="330"/>
      <c r="S47" s="104"/>
      <c r="T47" s="104"/>
      <c r="U47" s="104"/>
      <c r="V47" s="104"/>
      <c r="W47" s="104"/>
      <c r="X47" s="104"/>
      <c r="Y47" s="104"/>
      <c r="Z47" s="104"/>
      <c r="AA47" s="104"/>
      <c r="AB47" s="104"/>
      <c r="AC47" s="104"/>
      <c r="AD47" s="104"/>
      <c r="AE47" s="104"/>
      <c r="AF47" s="104"/>
      <c r="AG47" s="104"/>
      <c r="AH47" s="104"/>
      <c r="AI47" s="104"/>
      <c r="AJ47" s="104"/>
      <c r="AK47" s="104"/>
    </row>
    <row r="48" spans="1:37" s="122" customFormat="1" ht="13.8" thickTop="1">
      <c r="A48" s="353" t="s">
        <v>91</v>
      </c>
      <c r="B48" s="353" t="s">
        <v>92</v>
      </c>
      <c r="C48" s="354"/>
      <c r="D48" s="355" t="s">
        <v>93</v>
      </c>
      <c r="G48" s="353" t="s">
        <v>94</v>
      </c>
      <c r="I48" s="122" t="s">
        <v>95</v>
      </c>
      <c r="N48" s="356"/>
      <c r="O48" s="356"/>
    </row>
    <row r="49" spans="1:19" s="106" customFormat="1" ht="9.6">
      <c r="A49" s="179" t="s">
        <v>17</v>
      </c>
      <c r="B49" s="179"/>
      <c r="C49" s="179"/>
      <c r="D49" s="180"/>
      <c r="E49" s="180"/>
      <c r="F49" s="179"/>
      <c r="G49" s="179"/>
      <c r="H49" s="179"/>
      <c r="I49" s="181"/>
      <c r="J49" s="182"/>
      <c r="K49" s="182"/>
      <c r="L49" s="182"/>
      <c r="M49" s="182"/>
      <c r="N49" s="182"/>
      <c r="O49" s="182"/>
      <c r="P49" s="109"/>
      <c r="Q49" s="331"/>
      <c r="R49" s="331"/>
    </row>
    <row r="50" spans="1:19">
      <c r="A50" s="104" t="s">
        <v>102</v>
      </c>
    </row>
    <row r="51" spans="1:19">
      <c r="N51" s="185"/>
      <c r="O51" s="185"/>
    </row>
    <row r="52" spans="1:19" s="111" customFormat="1" ht="10.199999999999999">
      <c r="A52" s="184"/>
      <c r="B52" s="184"/>
      <c r="C52" s="109"/>
      <c r="D52" s="113"/>
      <c r="E52" s="113"/>
      <c r="F52" s="109"/>
      <c r="G52" s="109"/>
      <c r="H52" s="109"/>
      <c r="I52" s="109"/>
      <c r="J52" s="109"/>
      <c r="K52" s="109"/>
      <c r="L52" s="109"/>
      <c r="M52" s="109"/>
      <c r="P52" s="109"/>
      <c r="Q52" s="332"/>
      <c r="R52" s="332"/>
    </row>
    <row r="53" spans="1:19" s="111" customFormat="1" ht="7.5" customHeight="1">
      <c r="C53" s="109"/>
      <c r="D53" s="113"/>
      <c r="E53" s="113"/>
      <c r="F53" s="109"/>
      <c r="G53" s="109"/>
      <c r="H53" s="109"/>
      <c r="I53" s="109"/>
      <c r="J53" s="109"/>
      <c r="K53" s="109"/>
      <c r="L53" s="109"/>
      <c r="M53" s="109"/>
      <c r="N53" s="109"/>
      <c r="O53" s="109"/>
      <c r="P53" s="109"/>
      <c r="Q53" s="332"/>
      <c r="R53" s="332"/>
    </row>
    <row r="54" spans="1:19" s="108" customFormat="1" ht="15">
      <c r="C54" s="105"/>
      <c r="D54" s="105"/>
      <c r="E54" s="105"/>
      <c r="F54" s="105"/>
      <c r="G54" s="105"/>
      <c r="H54" s="105"/>
      <c r="I54" s="105"/>
      <c r="J54" s="105"/>
      <c r="K54" s="105"/>
      <c r="L54" s="105"/>
      <c r="M54" s="105"/>
      <c r="N54" s="105"/>
      <c r="O54" s="105"/>
      <c r="P54" s="105"/>
      <c r="Q54" s="339"/>
      <c r="R54" s="339"/>
      <c r="S54" s="105"/>
    </row>
    <row r="55" spans="1:19" s="108" customFormat="1" ht="15">
      <c r="C55" s="561"/>
      <c r="D55" s="561"/>
      <c r="E55" s="561"/>
      <c r="F55" s="561"/>
      <c r="G55" s="561"/>
      <c r="H55" s="561"/>
      <c r="I55" s="561"/>
      <c r="J55" s="561"/>
      <c r="K55" s="561"/>
      <c r="L55" s="561"/>
      <c r="M55" s="561"/>
      <c r="N55" s="561"/>
      <c r="Q55" s="340"/>
      <c r="R55" s="340"/>
    </row>
  </sheetData>
  <mergeCells count="19">
    <mergeCell ref="AH7:AI7"/>
    <mergeCell ref="AJ7:AK7"/>
    <mergeCell ref="Z7:AA7"/>
    <mergeCell ref="AB7:AC7"/>
    <mergeCell ref="AD7:AE7"/>
    <mergeCell ref="AF7:AG7"/>
    <mergeCell ref="A1:O1"/>
    <mergeCell ref="A7:C8"/>
    <mergeCell ref="D7:E7"/>
    <mergeCell ref="F7:G7"/>
    <mergeCell ref="H7:I7"/>
    <mergeCell ref="T7:U7"/>
    <mergeCell ref="V7:W7"/>
    <mergeCell ref="X7:Y7"/>
    <mergeCell ref="C55:N55"/>
    <mergeCell ref="J7:K7"/>
    <mergeCell ref="L7:M7"/>
    <mergeCell ref="N7:O7"/>
    <mergeCell ref="R7:S7"/>
  </mergeCells>
  <phoneticPr fontId="3" type="noConversion"/>
  <printOptions horizontalCentered="1"/>
  <pageMargins left="0.75" right="0.75" top="0.36" bottom="0.41" header="0.26" footer="0.25"/>
  <pageSetup scale="72" orientation="landscape" r:id="rId1"/>
  <headerFooter alignWithMargins="0">
    <oddFooter>&amp;RFY &amp;A</oddFooter>
  </headerFooter>
  <colBreaks count="1" manualBreakCount="1">
    <brk id="15" max="1048575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K47"/>
  <sheetViews>
    <sheetView zoomScaleNormal="100" zoomScaleSheetLayoutView="70" workbookViewId="0">
      <selection sqref="A1:O1"/>
    </sheetView>
  </sheetViews>
  <sheetFormatPr defaultColWidth="9.109375" defaultRowHeight="13.2"/>
  <cols>
    <col min="1" max="1" width="21.6640625" style="104" customWidth="1"/>
    <col min="2" max="2" width="5.44140625" style="104" hidden="1" customWidth="1"/>
    <col min="3" max="3" width="3.5546875" style="104" customWidth="1"/>
    <col min="4" max="4" width="6.6640625" style="183" customWidth="1"/>
    <col min="5" max="5" width="11.44140625" style="183" bestFit="1" customWidth="1"/>
    <col min="6" max="6" width="6.88671875" style="104" customWidth="1"/>
    <col min="7" max="7" width="12.6640625" style="104" customWidth="1"/>
    <col min="8" max="8" width="6.88671875" style="104" customWidth="1"/>
    <col min="9" max="9" width="12.6640625" style="104" customWidth="1"/>
    <col min="10" max="10" width="6.88671875" style="104" customWidth="1"/>
    <col min="11" max="11" width="13.44140625" style="104" bestFit="1" customWidth="1"/>
    <col min="12" max="12" width="6.88671875" style="104" customWidth="1"/>
    <col min="13" max="13" width="12.6640625" style="104" customWidth="1"/>
    <col min="14" max="14" width="7.6640625" style="104" bestFit="1" customWidth="1"/>
    <col min="15" max="15" width="13.109375" style="104" bestFit="1" customWidth="1"/>
    <col min="16" max="16" width="2.88671875" style="104" customWidth="1"/>
    <col min="17" max="17" width="3" style="330" hidden="1" customWidth="1"/>
    <col min="18" max="18" width="3.33203125" style="330" hidden="1" customWidth="1"/>
    <col min="19" max="16384" width="9.109375" style="104"/>
  </cols>
  <sheetData>
    <row r="1" spans="1:37" s="103" customFormat="1" ht="17.399999999999999">
      <c r="A1" s="544" t="s">
        <v>34</v>
      </c>
      <c r="B1" s="544"/>
      <c r="C1" s="544"/>
      <c r="D1" s="544"/>
      <c r="E1" s="544"/>
      <c r="F1" s="544"/>
      <c r="G1" s="544"/>
      <c r="H1" s="544"/>
      <c r="I1" s="544"/>
      <c r="J1" s="544"/>
      <c r="K1" s="544"/>
      <c r="L1" s="544"/>
      <c r="M1" s="544"/>
      <c r="N1" s="544"/>
      <c r="O1" s="544"/>
      <c r="Q1" s="329"/>
      <c r="R1" s="330"/>
      <c r="S1" s="104"/>
      <c r="T1" s="104"/>
      <c r="U1" s="104"/>
      <c r="V1" s="104"/>
      <c r="W1" s="104"/>
      <c r="X1" s="104"/>
      <c r="Y1" s="104"/>
      <c r="Z1" s="104"/>
      <c r="AA1" s="104"/>
      <c r="AB1" s="104"/>
      <c r="AC1" s="104"/>
      <c r="AD1" s="104"/>
      <c r="AE1" s="104"/>
      <c r="AF1" s="104"/>
      <c r="AG1" s="104"/>
      <c r="AH1" s="104"/>
      <c r="AI1" s="104"/>
      <c r="AJ1" s="104"/>
      <c r="AK1" s="104"/>
    </row>
    <row r="2" spans="1:37" s="106" customFormat="1" ht="19.5" customHeight="1">
      <c r="A2" s="105" t="s">
        <v>85</v>
      </c>
      <c r="B2" s="105"/>
      <c r="D2" s="107"/>
      <c r="E2" s="107"/>
      <c r="Q2" s="331"/>
      <c r="R2" s="330"/>
      <c r="S2" s="104"/>
      <c r="T2" s="104"/>
      <c r="U2" s="104"/>
      <c r="V2" s="104"/>
      <c r="W2" s="104"/>
      <c r="X2" s="104"/>
      <c r="Y2" s="104"/>
      <c r="Z2" s="104"/>
      <c r="AA2" s="104"/>
      <c r="AB2" s="104"/>
      <c r="AC2" s="104"/>
      <c r="AD2" s="104"/>
      <c r="AE2" s="104"/>
      <c r="AF2" s="104"/>
      <c r="AG2" s="104"/>
      <c r="AH2" s="104"/>
      <c r="AI2" s="104"/>
      <c r="AJ2" s="104"/>
      <c r="AK2" s="104"/>
    </row>
    <row r="3" spans="1:37" s="111" customFormat="1" ht="15">
      <c r="A3" s="302" t="s">
        <v>87</v>
      </c>
      <c r="B3" s="105"/>
      <c r="C3" s="108"/>
      <c r="D3" s="108"/>
      <c r="E3" s="108"/>
      <c r="F3" s="108"/>
      <c r="G3" s="108"/>
      <c r="H3" s="109"/>
      <c r="I3" s="110"/>
      <c r="J3" s="109"/>
      <c r="K3" s="109"/>
      <c r="L3" s="109"/>
      <c r="M3" s="109"/>
      <c r="N3" s="109"/>
      <c r="O3" s="109"/>
      <c r="P3" s="109"/>
      <c r="Q3" s="332"/>
      <c r="R3" s="330"/>
      <c r="S3" s="104"/>
      <c r="T3" s="104"/>
      <c r="U3" s="104"/>
      <c r="V3" s="104"/>
      <c r="W3" s="104"/>
      <c r="X3" s="104"/>
      <c r="Y3" s="104"/>
      <c r="Z3" s="104"/>
      <c r="AA3" s="104"/>
      <c r="AB3" s="104"/>
      <c r="AC3" s="104"/>
      <c r="AD3" s="104"/>
      <c r="AE3" s="104"/>
      <c r="AF3" s="104"/>
      <c r="AG3" s="104"/>
      <c r="AH3" s="104"/>
      <c r="AI3" s="104"/>
      <c r="AJ3" s="104"/>
      <c r="AK3" s="104"/>
    </row>
    <row r="4" spans="1:37" s="111" customFormat="1" ht="7.5" customHeight="1">
      <c r="A4" s="112"/>
      <c r="B4" s="112"/>
      <c r="C4" s="109"/>
      <c r="D4" s="113"/>
      <c r="E4" s="113"/>
      <c r="F4" s="109"/>
      <c r="G4" s="109"/>
      <c r="H4" s="109"/>
      <c r="I4" s="110"/>
      <c r="J4" s="109"/>
      <c r="K4" s="109"/>
      <c r="L4" s="109"/>
      <c r="M4" s="109"/>
      <c r="N4" s="109"/>
      <c r="O4" s="109"/>
      <c r="P4" s="109"/>
      <c r="Q4" s="332"/>
      <c r="R4" s="330"/>
      <c r="S4" s="104"/>
      <c r="T4" s="104"/>
      <c r="U4" s="104"/>
      <c r="V4" s="104"/>
      <c r="W4" s="104"/>
      <c r="X4" s="104"/>
      <c r="Y4" s="104"/>
      <c r="Z4" s="104"/>
      <c r="AA4" s="104"/>
      <c r="AB4" s="104"/>
      <c r="AC4" s="104"/>
      <c r="AD4" s="104"/>
      <c r="AE4" s="104"/>
      <c r="AF4" s="104"/>
      <c r="AG4" s="104"/>
      <c r="AH4" s="104"/>
      <c r="AI4" s="104"/>
      <c r="AJ4" s="104"/>
      <c r="AK4" s="104"/>
    </row>
    <row r="5" spans="1:37" s="111" customFormat="1">
      <c r="A5" s="112" t="s">
        <v>3</v>
      </c>
      <c r="B5" s="112"/>
      <c r="C5" s="109"/>
      <c r="D5" s="113"/>
      <c r="E5" s="113"/>
      <c r="F5" s="109"/>
      <c r="G5" s="109"/>
      <c r="H5" s="109"/>
      <c r="I5" s="110"/>
      <c r="J5" s="109"/>
      <c r="K5" s="109"/>
      <c r="L5" s="109"/>
      <c r="M5" s="109"/>
      <c r="N5" s="109"/>
      <c r="O5" s="109"/>
      <c r="P5" s="109"/>
      <c r="Q5" s="332"/>
      <c r="R5" s="330"/>
      <c r="S5" s="104"/>
      <c r="T5" s="104"/>
      <c r="U5" s="104"/>
      <c r="V5" s="104"/>
      <c r="W5" s="104"/>
      <c r="X5" s="104"/>
      <c r="Y5" s="104"/>
      <c r="Z5" s="104"/>
      <c r="AA5" s="104"/>
      <c r="AB5" s="104"/>
      <c r="AC5" s="104"/>
      <c r="AD5" s="104"/>
      <c r="AE5" s="104"/>
      <c r="AF5" s="104"/>
      <c r="AG5" s="104"/>
      <c r="AH5" s="104"/>
      <c r="AI5" s="104"/>
      <c r="AJ5" s="104"/>
      <c r="AK5" s="104"/>
    </row>
    <row r="6" spans="1:37" s="111" customFormat="1" ht="7.5" customHeight="1" thickBot="1">
      <c r="A6" s="112"/>
      <c r="B6" s="112"/>
      <c r="C6" s="109"/>
      <c r="D6" s="113"/>
      <c r="E6" s="113"/>
      <c r="F6" s="109"/>
      <c r="G6" s="109"/>
      <c r="H6" s="109"/>
      <c r="I6" s="110"/>
      <c r="J6" s="109"/>
      <c r="K6" s="109"/>
      <c r="L6" s="109"/>
      <c r="M6" s="109"/>
      <c r="N6" s="109"/>
      <c r="O6" s="109"/>
      <c r="P6" s="109"/>
      <c r="Q6" s="332"/>
      <c r="R6" s="330"/>
      <c r="S6" s="104"/>
      <c r="T6" s="104"/>
      <c r="U6" s="104"/>
      <c r="V6" s="104"/>
      <c r="W6" s="104"/>
      <c r="X6" s="104"/>
      <c r="Y6" s="104"/>
      <c r="Z6" s="104"/>
      <c r="AA6" s="104"/>
      <c r="AB6" s="104"/>
      <c r="AC6" s="104"/>
      <c r="AD6" s="104"/>
      <c r="AE6" s="104"/>
      <c r="AF6" s="104"/>
      <c r="AG6" s="104"/>
      <c r="AH6" s="104"/>
      <c r="AI6" s="104"/>
      <c r="AJ6" s="104"/>
      <c r="AK6" s="104"/>
    </row>
    <row r="7" spans="1:37" s="111" customFormat="1" ht="15" customHeight="1" thickTop="1">
      <c r="A7" s="545" t="s">
        <v>4</v>
      </c>
      <c r="B7" s="546"/>
      <c r="C7" s="547"/>
      <c r="D7" s="563" t="s">
        <v>51</v>
      </c>
      <c r="E7" s="564"/>
      <c r="F7" s="553" t="s">
        <v>45</v>
      </c>
      <c r="G7" s="554"/>
      <c r="H7" s="555" t="s">
        <v>46</v>
      </c>
      <c r="I7" s="555"/>
      <c r="J7" s="553" t="s">
        <v>47</v>
      </c>
      <c r="K7" s="562"/>
      <c r="L7" s="553" t="s">
        <v>48</v>
      </c>
      <c r="M7" s="556"/>
      <c r="N7" s="557" t="s">
        <v>85</v>
      </c>
      <c r="O7" s="558"/>
      <c r="Q7" s="332"/>
      <c r="R7" s="559"/>
      <c r="S7" s="559"/>
      <c r="T7" s="559"/>
      <c r="U7" s="559"/>
      <c r="V7" s="559"/>
      <c r="W7" s="559"/>
      <c r="X7" s="559"/>
      <c r="Y7" s="559"/>
      <c r="Z7" s="560"/>
      <c r="AA7" s="560"/>
      <c r="AB7" s="559"/>
      <c r="AC7" s="559"/>
      <c r="AD7" s="559"/>
      <c r="AE7" s="559"/>
      <c r="AF7" s="559"/>
      <c r="AG7" s="559"/>
      <c r="AH7" s="559"/>
      <c r="AI7" s="559"/>
      <c r="AJ7" s="560"/>
      <c r="AK7" s="560"/>
    </row>
    <row r="8" spans="1:37" s="111" customFormat="1" ht="11.1" customHeight="1">
      <c r="A8" s="548"/>
      <c r="B8" s="549"/>
      <c r="C8" s="550"/>
      <c r="D8" s="114" t="s">
        <v>2</v>
      </c>
      <c r="E8" s="114" t="s">
        <v>5</v>
      </c>
      <c r="F8" s="115" t="s">
        <v>2</v>
      </c>
      <c r="G8" s="116" t="s">
        <v>5</v>
      </c>
      <c r="H8" s="115" t="s">
        <v>2</v>
      </c>
      <c r="I8" s="115" t="s">
        <v>5</v>
      </c>
      <c r="J8" s="115" t="s">
        <v>2</v>
      </c>
      <c r="K8" s="115" t="s">
        <v>5</v>
      </c>
      <c r="L8" s="115" t="s">
        <v>2</v>
      </c>
      <c r="M8" s="116" t="s">
        <v>5</v>
      </c>
      <c r="N8" s="117" t="s">
        <v>2</v>
      </c>
      <c r="O8" s="118" t="s">
        <v>5</v>
      </c>
      <c r="Q8" s="332" t="s">
        <v>86</v>
      </c>
      <c r="R8" s="333"/>
      <c r="S8" s="110"/>
      <c r="T8" s="110"/>
      <c r="U8" s="110"/>
      <c r="V8" s="110"/>
      <c r="W8" s="110"/>
      <c r="X8" s="110"/>
      <c r="Y8" s="110"/>
      <c r="Z8" s="110"/>
      <c r="AA8" s="110"/>
      <c r="AB8" s="110"/>
      <c r="AC8" s="110"/>
      <c r="AD8" s="110"/>
      <c r="AE8" s="110"/>
      <c r="AF8" s="110"/>
      <c r="AG8" s="110"/>
      <c r="AH8" s="110"/>
      <c r="AI8" s="110"/>
      <c r="AJ8" s="110"/>
      <c r="AK8" s="110"/>
    </row>
    <row r="9" spans="1:37" s="111" customFormat="1" ht="7.5" customHeight="1">
      <c r="A9" s="119"/>
      <c r="B9" s="217"/>
      <c r="C9" s="315"/>
      <c r="D9" s="316"/>
      <c r="E9" s="317"/>
      <c r="F9" s="318"/>
      <c r="G9" s="123"/>
      <c r="H9" s="318"/>
      <c r="I9" s="123"/>
      <c r="J9" s="318"/>
      <c r="K9" s="123"/>
      <c r="L9" s="318"/>
      <c r="M9" s="123"/>
      <c r="N9" s="324"/>
      <c r="O9" s="191"/>
      <c r="Q9" s="332"/>
      <c r="R9" s="332"/>
      <c r="S9" s="109"/>
      <c r="T9" s="109"/>
      <c r="U9" s="109"/>
      <c r="V9" s="109"/>
      <c r="W9" s="109"/>
      <c r="X9" s="109"/>
      <c r="Y9" s="109"/>
      <c r="Z9" s="109"/>
      <c r="AA9" s="109"/>
      <c r="AB9" s="109"/>
      <c r="AC9" s="109"/>
      <c r="AD9" s="109"/>
      <c r="AE9" s="109"/>
      <c r="AF9" s="109"/>
      <c r="AG9" s="109"/>
      <c r="AH9" s="109"/>
      <c r="AI9" s="109"/>
      <c r="AJ9" s="109"/>
      <c r="AK9" s="109"/>
    </row>
    <row r="10" spans="1:37" s="111" customFormat="1" ht="15">
      <c r="A10" s="225" t="s">
        <v>1</v>
      </c>
      <c r="B10" s="273" t="s">
        <v>66</v>
      </c>
      <c r="C10" s="306" t="s">
        <v>6</v>
      </c>
      <c r="D10" s="322">
        <v>199</v>
      </c>
      <c r="E10" s="482">
        <v>40455.273000000001</v>
      </c>
      <c r="F10" s="319">
        <v>70</v>
      </c>
      <c r="G10" s="231">
        <v>13346</v>
      </c>
      <c r="H10" s="321">
        <v>36</v>
      </c>
      <c r="I10" s="155">
        <v>5717</v>
      </c>
      <c r="J10" s="321">
        <v>66</v>
      </c>
      <c r="K10" s="155">
        <v>7338.1440000000002</v>
      </c>
      <c r="L10" s="319">
        <v>52</v>
      </c>
      <c r="M10" s="477">
        <v>9331.473</v>
      </c>
      <c r="N10" s="325">
        <f>SUM(F10,H10,J10,L10)</f>
        <v>224</v>
      </c>
      <c r="O10" s="307">
        <f>SUM(G10,I10,K10,M10)</f>
        <v>35732.616999999998</v>
      </c>
      <c r="P10" s="127"/>
      <c r="Q10" s="334">
        <f>N10-F10-H10-J10-L10</f>
        <v>0</v>
      </c>
      <c r="R10" s="334">
        <f>O10-G10-I10-K10-M10</f>
        <v>0</v>
      </c>
      <c r="S10" s="128"/>
      <c r="T10" s="129"/>
      <c r="U10" s="128"/>
      <c r="V10" s="129"/>
      <c r="W10" s="128"/>
      <c r="X10" s="129"/>
      <c r="Y10" s="128"/>
      <c r="Z10" s="129"/>
      <c r="AA10" s="129"/>
      <c r="AB10" s="129"/>
      <c r="AC10" s="128"/>
      <c r="AD10" s="129"/>
      <c r="AE10" s="128"/>
      <c r="AF10" s="129"/>
      <c r="AG10" s="128"/>
      <c r="AH10" s="129"/>
      <c r="AI10" s="128"/>
      <c r="AJ10" s="129"/>
      <c r="AK10" s="128"/>
    </row>
    <row r="11" spans="1:37" s="111" customFormat="1" ht="15">
      <c r="A11" s="225"/>
      <c r="B11" s="287" t="s">
        <v>67</v>
      </c>
      <c r="C11" s="306" t="s">
        <v>7</v>
      </c>
      <c r="D11" s="322">
        <v>110</v>
      </c>
      <c r="E11" s="482">
        <v>4444</v>
      </c>
      <c r="F11" s="319">
        <v>20</v>
      </c>
      <c r="G11" s="231">
        <v>612</v>
      </c>
      <c r="H11" s="321">
        <v>19</v>
      </c>
      <c r="I11" s="155">
        <v>1195</v>
      </c>
      <c r="J11" s="321">
        <v>26</v>
      </c>
      <c r="K11" s="155">
        <v>692.47500000000002</v>
      </c>
      <c r="L11" s="319">
        <v>27</v>
      </c>
      <c r="M11" s="477">
        <v>1908.3150000000001</v>
      </c>
      <c r="N11" s="325">
        <f>SUM(F11,H11,J11,L11)</f>
        <v>92</v>
      </c>
      <c r="O11" s="307">
        <f>SUM(G11,I11,K11,M11)</f>
        <v>4407.79</v>
      </c>
      <c r="Q11" s="334">
        <f>N11-F11-H11-J11-L11</f>
        <v>0</v>
      </c>
      <c r="R11" s="334">
        <f>O11-G11-I11-K11-M11</f>
        <v>0</v>
      </c>
      <c r="S11" s="130"/>
      <c r="T11" s="129"/>
      <c r="U11" s="130"/>
      <c r="V11" s="129"/>
      <c r="W11" s="130"/>
      <c r="X11" s="129"/>
      <c r="Y11" s="130"/>
      <c r="Z11" s="129"/>
      <c r="AA11" s="129"/>
      <c r="AB11" s="129"/>
      <c r="AC11" s="130"/>
      <c r="AD11" s="129"/>
      <c r="AE11" s="130"/>
      <c r="AF11" s="129"/>
      <c r="AG11" s="130"/>
      <c r="AH11" s="129"/>
      <c r="AI11" s="130"/>
      <c r="AJ11" s="129"/>
      <c r="AK11" s="130"/>
    </row>
    <row r="12" spans="1:37" s="111" customFormat="1" ht="15">
      <c r="A12" s="226"/>
      <c r="B12" s="220"/>
      <c r="C12" s="308"/>
      <c r="D12" s="322"/>
      <c r="E12" s="482"/>
      <c r="F12" s="323"/>
      <c r="G12" s="312"/>
      <c r="H12" s="322"/>
      <c r="I12" s="244"/>
      <c r="J12" s="322"/>
      <c r="K12" s="244"/>
      <c r="L12" s="322"/>
      <c r="M12" s="244"/>
      <c r="N12" s="326"/>
      <c r="O12" s="309"/>
      <c r="Q12" s="332"/>
      <c r="R12" s="335"/>
      <c r="S12" s="130"/>
      <c r="T12" s="129"/>
      <c r="U12" s="130"/>
      <c r="V12" s="129"/>
      <c r="W12" s="130"/>
      <c r="X12" s="129"/>
      <c r="Y12" s="130"/>
      <c r="Z12" s="129"/>
      <c r="AA12" s="134"/>
      <c r="AB12" s="129"/>
      <c r="AC12" s="130"/>
      <c r="AD12" s="129"/>
      <c r="AE12" s="130"/>
      <c r="AF12" s="129"/>
      <c r="AG12" s="130"/>
      <c r="AH12" s="129"/>
      <c r="AI12" s="130"/>
      <c r="AJ12" s="129"/>
      <c r="AK12" s="130"/>
    </row>
    <row r="13" spans="1:37" s="111" customFormat="1" ht="15">
      <c r="A13" s="225" t="s">
        <v>8</v>
      </c>
      <c r="B13" s="273" t="s">
        <v>68</v>
      </c>
      <c r="C13" s="306" t="s">
        <v>6</v>
      </c>
      <c r="D13" s="322">
        <v>6</v>
      </c>
      <c r="E13" s="482">
        <v>15670</v>
      </c>
      <c r="F13" s="319">
        <v>0</v>
      </c>
      <c r="G13" s="231">
        <v>0</v>
      </c>
      <c r="H13" s="321">
        <v>1</v>
      </c>
      <c r="I13" s="155">
        <v>1350</v>
      </c>
      <c r="J13" s="321">
        <v>1</v>
      </c>
      <c r="K13" s="155">
        <v>1350</v>
      </c>
      <c r="L13" s="319">
        <v>3</v>
      </c>
      <c r="M13" s="477">
        <v>3532.8919999999998</v>
      </c>
      <c r="N13" s="325">
        <f>SUM(F13,H13,J13,L13)</f>
        <v>5</v>
      </c>
      <c r="O13" s="307">
        <f>SUM(G13,I13,K13,M13)</f>
        <v>6232.8919999999998</v>
      </c>
      <c r="Q13" s="334">
        <f>N13-F13-H13-J13-L13</f>
        <v>0</v>
      </c>
      <c r="R13" s="334">
        <f>O13-G13-I13-K13-M13</f>
        <v>0</v>
      </c>
      <c r="S13" s="130"/>
      <c r="T13" s="129"/>
      <c r="U13" s="130"/>
      <c r="V13" s="129"/>
      <c r="W13" s="130"/>
      <c r="X13" s="129"/>
      <c r="Y13" s="130"/>
      <c r="Z13" s="129"/>
      <c r="AA13" s="129"/>
      <c r="AB13" s="129"/>
      <c r="AC13" s="130"/>
      <c r="AD13" s="129"/>
      <c r="AE13" s="130"/>
      <c r="AF13" s="129"/>
      <c r="AG13" s="130"/>
      <c r="AH13" s="129"/>
      <c r="AI13" s="130"/>
      <c r="AJ13" s="129"/>
      <c r="AK13" s="130"/>
    </row>
    <row r="14" spans="1:37" s="111" customFormat="1" ht="15">
      <c r="A14" s="225" t="s">
        <v>9</v>
      </c>
      <c r="B14" s="287" t="s">
        <v>69</v>
      </c>
      <c r="C14" s="306" t="s">
        <v>7</v>
      </c>
      <c r="D14" s="322">
        <v>1</v>
      </c>
      <c r="E14" s="482">
        <v>13</v>
      </c>
      <c r="F14" s="319">
        <v>1</v>
      </c>
      <c r="G14" s="231">
        <v>42</v>
      </c>
      <c r="H14" s="321">
        <v>2</v>
      </c>
      <c r="I14" s="155">
        <v>213</v>
      </c>
      <c r="J14" s="321">
        <v>0</v>
      </c>
      <c r="K14" s="155">
        <v>0</v>
      </c>
      <c r="L14" s="319">
        <v>4</v>
      </c>
      <c r="M14" s="477">
        <v>4886</v>
      </c>
      <c r="N14" s="325">
        <f>SUM(F14,H14,J14,L14)</f>
        <v>7</v>
      </c>
      <c r="O14" s="307">
        <f>SUM(G14,I14,K14,M14)</f>
        <v>5141</v>
      </c>
      <c r="Q14" s="334">
        <f>N14-F14-H14-J14-L14</f>
        <v>0</v>
      </c>
      <c r="R14" s="334">
        <f>O14-G14-I14-K14-M14</f>
        <v>0</v>
      </c>
      <c r="S14" s="130"/>
      <c r="T14" s="129"/>
      <c r="U14" s="130"/>
      <c r="V14" s="129"/>
      <c r="W14" s="130"/>
      <c r="X14" s="129"/>
      <c r="Y14" s="130"/>
      <c r="Z14" s="129"/>
      <c r="AA14" s="129"/>
      <c r="AB14" s="129"/>
      <c r="AC14" s="130"/>
      <c r="AD14" s="129"/>
      <c r="AE14" s="130"/>
      <c r="AF14" s="129"/>
      <c r="AG14" s="130"/>
      <c r="AH14" s="129"/>
      <c r="AI14" s="130"/>
      <c r="AJ14" s="129"/>
      <c r="AK14" s="130"/>
    </row>
    <row r="15" spans="1:37" s="111" customFormat="1" ht="15">
      <c r="A15" s="226"/>
      <c r="B15" s="220"/>
      <c r="C15" s="308"/>
      <c r="D15" s="322"/>
      <c r="E15" s="482"/>
      <c r="F15" s="323"/>
      <c r="G15" s="312"/>
      <c r="H15" s="322"/>
      <c r="I15" s="244"/>
      <c r="J15" s="322"/>
      <c r="K15" s="244"/>
      <c r="L15" s="322"/>
      <c r="M15" s="244"/>
      <c r="N15" s="326"/>
      <c r="O15" s="309"/>
      <c r="Q15" s="332"/>
      <c r="R15" s="335"/>
      <c r="S15" s="130"/>
      <c r="T15" s="129"/>
      <c r="U15" s="130"/>
      <c r="V15" s="129"/>
      <c r="W15" s="130"/>
      <c r="X15" s="129"/>
      <c r="Y15" s="130"/>
      <c r="Z15" s="129"/>
      <c r="AA15" s="134"/>
      <c r="AB15" s="129"/>
      <c r="AC15" s="130"/>
      <c r="AD15" s="129"/>
      <c r="AE15" s="130"/>
      <c r="AF15" s="129"/>
      <c r="AG15" s="130"/>
      <c r="AH15" s="129"/>
      <c r="AI15" s="130"/>
      <c r="AJ15" s="129"/>
      <c r="AK15" s="130"/>
    </row>
    <row r="16" spans="1:37" s="111" customFormat="1" ht="15">
      <c r="A16" s="225" t="s">
        <v>10</v>
      </c>
      <c r="B16" s="273" t="s">
        <v>70</v>
      </c>
      <c r="C16" s="306" t="s">
        <v>6</v>
      </c>
      <c r="D16" s="322">
        <v>0</v>
      </c>
      <c r="E16" s="482">
        <v>0</v>
      </c>
      <c r="F16" s="319">
        <v>1</v>
      </c>
      <c r="G16" s="231">
        <v>750</v>
      </c>
      <c r="H16" s="321">
        <v>0</v>
      </c>
      <c r="I16" s="155">
        <v>0</v>
      </c>
      <c r="J16" s="321">
        <v>0</v>
      </c>
      <c r="K16" s="155">
        <v>0</v>
      </c>
      <c r="L16" s="319">
        <v>0</v>
      </c>
      <c r="M16" s="477">
        <v>0</v>
      </c>
      <c r="N16" s="325">
        <f>SUM(F16,H16,J16,L16)</f>
        <v>1</v>
      </c>
      <c r="O16" s="307">
        <f>SUM(G16,I16,K16,M16)</f>
        <v>750</v>
      </c>
      <c r="Q16" s="334">
        <f>N16-F16-H16-J16-L16</f>
        <v>0</v>
      </c>
      <c r="R16" s="334">
        <f>O16-G16-I16-K16-M16</f>
        <v>0</v>
      </c>
      <c r="S16" s="130"/>
      <c r="T16" s="129"/>
      <c r="U16" s="130"/>
      <c r="V16" s="129"/>
      <c r="W16" s="130"/>
      <c r="X16" s="129"/>
      <c r="Y16" s="130"/>
      <c r="Z16" s="129"/>
      <c r="AA16" s="129"/>
      <c r="AB16" s="129"/>
      <c r="AC16" s="130"/>
      <c r="AD16" s="129"/>
      <c r="AE16" s="130"/>
      <c r="AF16" s="129"/>
      <c r="AG16" s="130"/>
      <c r="AH16" s="129"/>
      <c r="AI16" s="130"/>
      <c r="AJ16" s="129"/>
      <c r="AK16" s="130"/>
    </row>
    <row r="17" spans="1:37" s="111" customFormat="1" ht="15">
      <c r="A17" s="225"/>
      <c r="B17" s="287" t="s">
        <v>71</v>
      </c>
      <c r="C17" s="306" t="s">
        <v>7</v>
      </c>
      <c r="D17" s="322">
        <v>3</v>
      </c>
      <c r="E17" s="482">
        <v>934</v>
      </c>
      <c r="F17" s="319">
        <v>0</v>
      </c>
      <c r="G17" s="231">
        <v>0</v>
      </c>
      <c r="H17" s="321">
        <v>1</v>
      </c>
      <c r="I17" s="155">
        <v>80</v>
      </c>
      <c r="J17" s="321">
        <v>0</v>
      </c>
      <c r="K17" s="155">
        <v>0</v>
      </c>
      <c r="L17" s="319">
        <v>0</v>
      </c>
      <c r="M17" s="477">
        <v>0</v>
      </c>
      <c r="N17" s="325">
        <f>SUM(F17,H17,J17,L17)</f>
        <v>1</v>
      </c>
      <c r="O17" s="307">
        <f>SUM(G17,I17,K17,M17)</f>
        <v>80</v>
      </c>
      <c r="Q17" s="334">
        <f>N17-F17-H17-J17-L17</f>
        <v>0</v>
      </c>
      <c r="R17" s="334">
        <f>O17-G17-I17-K17-M17</f>
        <v>0</v>
      </c>
      <c r="S17" s="130"/>
      <c r="T17" s="129"/>
      <c r="U17" s="130"/>
      <c r="V17" s="129"/>
      <c r="W17" s="130"/>
      <c r="X17" s="129"/>
      <c r="Y17" s="130"/>
      <c r="Z17" s="129"/>
      <c r="AA17" s="129"/>
      <c r="AB17" s="129"/>
      <c r="AC17" s="130"/>
      <c r="AD17" s="129"/>
      <c r="AE17" s="130"/>
      <c r="AF17" s="129"/>
      <c r="AG17" s="130"/>
      <c r="AH17" s="129"/>
      <c r="AI17" s="130"/>
      <c r="AJ17" s="129"/>
      <c r="AK17" s="130"/>
    </row>
    <row r="18" spans="1:37" s="111" customFormat="1" ht="15">
      <c r="A18" s="226"/>
      <c r="B18" s="220"/>
      <c r="C18" s="308"/>
      <c r="D18" s="322"/>
      <c r="E18" s="482"/>
      <c r="F18" s="323"/>
      <c r="G18" s="312"/>
      <c r="H18" s="322"/>
      <c r="I18" s="244"/>
      <c r="J18" s="322"/>
      <c r="K18" s="244"/>
      <c r="L18" s="322"/>
      <c r="M18" s="244"/>
      <c r="N18" s="326"/>
      <c r="O18" s="309"/>
      <c r="Q18" s="332"/>
      <c r="R18" s="335"/>
      <c r="S18" s="130"/>
      <c r="T18" s="129"/>
      <c r="U18" s="130"/>
      <c r="V18" s="129"/>
      <c r="W18" s="130"/>
      <c r="X18" s="129"/>
      <c r="Y18" s="130"/>
      <c r="Z18" s="129"/>
      <c r="AA18" s="134"/>
      <c r="AB18" s="129"/>
      <c r="AC18" s="130"/>
      <c r="AD18" s="129"/>
      <c r="AE18" s="130"/>
      <c r="AF18" s="129"/>
      <c r="AG18" s="130"/>
      <c r="AH18" s="129"/>
      <c r="AI18" s="130"/>
      <c r="AJ18" s="129"/>
      <c r="AK18" s="130"/>
    </row>
    <row r="19" spans="1:37" s="111" customFormat="1" ht="15">
      <c r="A19" s="225" t="s">
        <v>11</v>
      </c>
      <c r="B19" s="273" t="s">
        <v>72</v>
      </c>
      <c r="C19" s="306" t="s">
        <v>6</v>
      </c>
      <c r="D19" s="322">
        <v>0</v>
      </c>
      <c r="E19" s="482">
        <v>0</v>
      </c>
      <c r="F19" s="319">
        <v>0</v>
      </c>
      <c r="G19" s="231">
        <v>0</v>
      </c>
      <c r="H19" s="321">
        <v>0</v>
      </c>
      <c r="I19" s="155">
        <v>0</v>
      </c>
      <c r="J19" s="321">
        <v>1</v>
      </c>
      <c r="K19" s="155">
        <v>20000</v>
      </c>
      <c r="L19" s="319">
        <v>0</v>
      </c>
      <c r="M19" s="477">
        <v>0</v>
      </c>
      <c r="N19" s="325">
        <f>SUM(F19,H19,J19,L19)</f>
        <v>1</v>
      </c>
      <c r="O19" s="307">
        <f>SUM(G19,I19,K19,M19)</f>
        <v>20000</v>
      </c>
      <c r="Q19" s="334">
        <f>N19-F19-H19-J19-L19</f>
        <v>0</v>
      </c>
      <c r="R19" s="334">
        <f>O19-G19-I19-K19-M19</f>
        <v>0</v>
      </c>
      <c r="S19" s="130"/>
      <c r="T19" s="129"/>
      <c r="U19" s="130"/>
      <c r="V19" s="129"/>
      <c r="W19" s="130"/>
      <c r="X19" s="129"/>
      <c r="Y19" s="130"/>
      <c r="Z19" s="129"/>
      <c r="AA19" s="129"/>
      <c r="AB19" s="129"/>
      <c r="AC19" s="130"/>
      <c r="AD19" s="129"/>
      <c r="AE19" s="130"/>
      <c r="AF19" s="129"/>
      <c r="AG19" s="130"/>
      <c r="AH19" s="129"/>
      <c r="AI19" s="130"/>
      <c r="AJ19" s="129"/>
      <c r="AK19" s="130"/>
    </row>
    <row r="20" spans="1:37" s="111" customFormat="1" ht="15">
      <c r="A20" s="225"/>
      <c r="B20" s="287" t="s">
        <v>73</v>
      </c>
      <c r="C20" s="306" t="s">
        <v>7</v>
      </c>
      <c r="D20" s="322">
        <v>1</v>
      </c>
      <c r="E20" s="482">
        <v>848.20500000000004</v>
      </c>
      <c r="F20" s="319">
        <v>0</v>
      </c>
      <c r="G20" s="231">
        <v>0</v>
      </c>
      <c r="H20" s="321">
        <v>0</v>
      </c>
      <c r="I20" s="155">
        <v>0</v>
      </c>
      <c r="J20" s="321">
        <v>0</v>
      </c>
      <c r="K20" s="155">
        <v>0</v>
      </c>
      <c r="L20" s="319">
        <v>0</v>
      </c>
      <c r="M20" s="477">
        <v>0</v>
      </c>
      <c r="N20" s="325">
        <f>SUM(F20,H20,J20,L20)</f>
        <v>0</v>
      </c>
      <c r="O20" s="307">
        <f>SUM(G20,I20,K20,M20)</f>
        <v>0</v>
      </c>
      <c r="Q20" s="334">
        <f>N20-F20-H20-J20-L20</f>
        <v>0</v>
      </c>
      <c r="R20" s="334">
        <f>O20-G20-I20-K20-M20</f>
        <v>0</v>
      </c>
      <c r="S20" s="130"/>
      <c r="T20" s="129"/>
      <c r="U20" s="130"/>
      <c r="V20" s="129"/>
      <c r="W20" s="130"/>
      <c r="X20" s="129"/>
      <c r="Y20" s="130"/>
      <c r="Z20" s="129"/>
      <c r="AA20" s="129"/>
      <c r="AB20" s="129"/>
      <c r="AC20" s="130"/>
      <c r="AD20" s="129"/>
      <c r="AE20" s="130"/>
      <c r="AF20" s="129"/>
      <c r="AG20" s="130"/>
      <c r="AH20" s="129"/>
      <c r="AI20" s="130"/>
      <c r="AJ20" s="129"/>
      <c r="AK20" s="130"/>
    </row>
    <row r="21" spans="1:37" s="111" customFormat="1" ht="15">
      <c r="A21" s="226"/>
      <c r="B21" s="220"/>
      <c r="C21" s="308"/>
      <c r="D21" s="322"/>
      <c r="E21" s="482"/>
      <c r="F21" s="323"/>
      <c r="G21" s="312"/>
      <c r="H21" s="322"/>
      <c r="I21" s="244"/>
      <c r="J21" s="322"/>
      <c r="K21" s="244"/>
      <c r="L21" s="322"/>
      <c r="M21" s="244"/>
      <c r="N21" s="326"/>
      <c r="O21" s="309"/>
      <c r="Q21" s="332"/>
      <c r="R21" s="335"/>
      <c r="S21" s="130"/>
      <c r="T21" s="129"/>
      <c r="U21" s="130"/>
      <c r="V21" s="129"/>
      <c r="W21" s="130"/>
      <c r="X21" s="129"/>
      <c r="Y21" s="130"/>
      <c r="Z21" s="129"/>
      <c r="AA21" s="134"/>
      <c r="AB21" s="129"/>
      <c r="AC21" s="130"/>
      <c r="AD21" s="129"/>
      <c r="AE21" s="130"/>
      <c r="AF21" s="129"/>
      <c r="AG21" s="130"/>
      <c r="AH21" s="129"/>
      <c r="AI21" s="130"/>
      <c r="AJ21" s="129"/>
      <c r="AK21" s="130"/>
    </row>
    <row r="22" spans="1:37" s="111" customFormat="1" ht="15">
      <c r="A22" s="225" t="s">
        <v>12</v>
      </c>
      <c r="B22" s="273" t="s">
        <v>74</v>
      </c>
      <c r="C22" s="306" t="s">
        <v>6</v>
      </c>
      <c r="D22" s="322">
        <v>10</v>
      </c>
      <c r="E22" s="482">
        <v>9611</v>
      </c>
      <c r="F22" s="319">
        <v>16</v>
      </c>
      <c r="G22" s="231">
        <v>2684</v>
      </c>
      <c r="H22" s="321">
        <v>2</v>
      </c>
      <c r="I22" s="155">
        <v>9780</v>
      </c>
      <c r="J22" s="321">
        <v>3</v>
      </c>
      <c r="K22" s="155">
        <v>30</v>
      </c>
      <c r="L22" s="319">
        <v>0</v>
      </c>
      <c r="M22" s="477">
        <v>0</v>
      </c>
      <c r="N22" s="325">
        <f>SUM(F22,H22,J22,L22)</f>
        <v>21</v>
      </c>
      <c r="O22" s="307">
        <f>SUM(G22,I22,K22,M22)</f>
        <v>12494</v>
      </c>
      <c r="Q22" s="334">
        <f>N22-F22-H22-J22-L22</f>
        <v>0</v>
      </c>
      <c r="R22" s="334">
        <f>O22-G22-I22-K22-M22</f>
        <v>0</v>
      </c>
      <c r="S22" s="130"/>
      <c r="T22" s="129"/>
      <c r="U22" s="130"/>
      <c r="V22" s="129"/>
      <c r="W22" s="130"/>
      <c r="X22" s="129"/>
      <c r="Y22" s="130"/>
      <c r="Z22" s="129"/>
      <c r="AA22" s="129"/>
      <c r="AB22" s="129"/>
      <c r="AC22" s="130"/>
      <c r="AD22" s="129"/>
      <c r="AE22" s="130"/>
      <c r="AF22" s="129"/>
      <c r="AG22" s="130"/>
      <c r="AH22" s="129"/>
      <c r="AI22" s="130"/>
      <c r="AJ22" s="129"/>
      <c r="AK22" s="130"/>
    </row>
    <row r="23" spans="1:37" s="111" customFormat="1" ht="15">
      <c r="A23" s="225"/>
      <c r="B23" s="287" t="s">
        <v>75</v>
      </c>
      <c r="C23" s="306" t="s">
        <v>7</v>
      </c>
      <c r="D23" s="322">
        <v>88</v>
      </c>
      <c r="E23" s="482">
        <v>8694.1119999999992</v>
      </c>
      <c r="F23" s="319">
        <v>6</v>
      </c>
      <c r="G23" s="231">
        <v>654</v>
      </c>
      <c r="H23" s="321">
        <v>15</v>
      </c>
      <c r="I23" s="155">
        <v>4189</v>
      </c>
      <c r="J23" s="321">
        <v>9</v>
      </c>
      <c r="K23" s="155">
        <v>1481.5509999999999</v>
      </c>
      <c r="L23" s="319">
        <v>5</v>
      </c>
      <c r="M23" s="477">
        <v>346</v>
      </c>
      <c r="N23" s="325">
        <f>SUM(F23,H23,J23,L23)</f>
        <v>35</v>
      </c>
      <c r="O23" s="307">
        <f>SUM(G23,I23,K23,M23)</f>
        <v>6670.5509999999995</v>
      </c>
      <c r="Q23" s="334">
        <f>N23-F23-H23-J23-L23</f>
        <v>0</v>
      </c>
      <c r="R23" s="334">
        <f>O23-G23-I23-K23-M23</f>
        <v>-4.5474735088646412E-13</v>
      </c>
      <c r="S23" s="130"/>
      <c r="T23" s="129"/>
      <c r="U23" s="130"/>
      <c r="V23" s="129"/>
      <c r="W23" s="130"/>
      <c r="X23" s="129"/>
      <c r="Y23" s="130"/>
      <c r="Z23" s="129"/>
      <c r="AA23" s="129"/>
      <c r="AB23" s="129"/>
      <c r="AC23" s="130"/>
      <c r="AD23" s="129"/>
      <c r="AE23" s="130"/>
      <c r="AF23" s="129"/>
      <c r="AG23" s="130"/>
      <c r="AH23" s="129"/>
      <c r="AI23" s="130"/>
      <c r="AJ23" s="129"/>
      <c r="AK23" s="130"/>
    </row>
    <row r="24" spans="1:37" s="111" customFormat="1" ht="15">
      <c r="A24" s="226"/>
      <c r="B24" s="220"/>
      <c r="C24" s="308"/>
      <c r="D24" s="322"/>
      <c r="E24" s="482"/>
      <c r="F24" s="323"/>
      <c r="G24" s="312"/>
      <c r="H24" s="322"/>
      <c r="I24" s="244"/>
      <c r="J24" s="322"/>
      <c r="K24" s="244"/>
      <c r="L24" s="322"/>
      <c r="M24" s="244"/>
      <c r="N24" s="326"/>
      <c r="O24" s="309"/>
      <c r="Q24" s="332"/>
      <c r="R24" s="335"/>
      <c r="S24" s="130"/>
      <c r="T24" s="129"/>
      <c r="U24" s="130"/>
      <c r="V24" s="129"/>
      <c r="W24" s="130"/>
      <c r="X24" s="129"/>
      <c r="Y24" s="130"/>
      <c r="Z24" s="129"/>
      <c r="AA24" s="134"/>
      <c r="AB24" s="129"/>
      <c r="AC24" s="130"/>
      <c r="AD24" s="129"/>
      <c r="AE24" s="130"/>
      <c r="AF24" s="129"/>
      <c r="AG24" s="130"/>
      <c r="AH24" s="129"/>
      <c r="AI24" s="130"/>
      <c r="AJ24" s="129"/>
      <c r="AK24" s="130"/>
    </row>
    <row r="25" spans="1:37" s="111" customFormat="1" ht="15">
      <c r="A25" s="225" t="s">
        <v>13</v>
      </c>
      <c r="B25" s="273" t="s">
        <v>76</v>
      </c>
      <c r="C25" s="306" t="s">
        <v>6</v>
      </c>
      <c r="D25" s="322">
        <v>0</v>
      </c>
      <c r="E25" s="482">
        <v>0</v>
      </c>
      <c r="F25" s="319">
        <v>1</v>
      </c>
      <c r="G25" s="231">
        <v>2496</v>
      </c>
      <c r="H25" s="321">
        <v>1</v>
      </c>
      <c r="I25" s="155">
        <v>7000</v>
      </c>
      <c r="J25" s="321">
        <v>0</v>
      </c>
      <c r="K25" s="155">
        <v>0</v>
      </c>
      <c r="L25" s="319">
        <v>1</v>
      </c>
      <c r="M25" s="477">
        <v>2</v>
      </c>
      <c r="N25" s="325">
        <f>SUM(F25,H25,J25,L25)</f>
        <v>3</v>
      </c>
      <c r="O25" s="307">
        <f>SUM(G25,I25,K25,M25)</f>
        <v>9498</v>
      </c>
      <c r="Q25" s="334">
        <f>N25-F25-H25-J25-L25</f>
        <v>0</v>
      </c>
      <c r="R25" s="334">
        <f>O25-G25-I25-K25-M25</f>
        <v>0</v>
      </c>
      <c r="S25" s="130"/>
      <c r="T25" s="129"/>
      <c r="U25" s="130"/>
      <c r="V25" s="129"/>
      <c r="W25" s="130"/>
      <c r="X25" s="129"/>
      <c r="Y25" s="130"/>
      <c r="Z25" s="129"/>
      <c r="AA25" s="129"/>
      <c r="AB25" s="129"/>
      <c r="AC25" s="130"/>
      <c r="AD25" s="129"/>
      <c r="AE25" s="130"/>
      <c r="AF25" s="129"/>
      <c r="AG25" s="130"/>
      <c r="AH25" s="129"/>
      <c r="AI25" s="130"/>
      <c r="AJ25" s="129"/>
      <c r="AK25" s="130"/>
    </row>
    <row r="26" spans="1:37" s="111" customFormat="1" ht="15">
      <c r="A26" s="225"/>
      <c r="B26" s="287" t="s">
        <v>77</v>
      </c>
      <c r="C26" s="306" t="s">
        <v>7</v>
      </c>
      <c r="D26" s="322">
        <v>0</v>
      </c>
      <c r="E26" s="482">
        <v>0</v>
      </c>
      <c r="F26" s="319">
        <v>0</v>
      </c>
      <c r="G26" s="231">
        <v>0</v>
      </c>
      <c r="H26" s="321">
        <v>0</v>
      </c>
      <c r="I26" s="155">
        <v>0</v>
      </c>
      <c r="J26" s="321">
        <v>0</v>
      </c>
      <c r="K26" s="155">
        <v>0</v>
      </c>
      <c r="L26" s="319">
        <v>0</v>
      </c>
      <c r="M26" s="477">
        <v>0</v>
      </c>
      <c r="N26" s="325">
        <f>SUM(F26,H26,J26,L26)</f>
        <v>0</v>
      </c>
      <c r="O26" s="307">
        <f>SUM(G26,I26,K26,M26)</f>
        <v>0</v>
      </c>
      <c r="Q26" s="334">
        <f>N26-F26-H26-J26-L26</f>
        <v>0</v>
      </c>
      <c r="R26" s="334">
        <f>O26-G26-I26-K26-M26</f>
        <v>0</v>
      </c>
      <c r="S26" s="130"/>
      <c r="T26" s="129"/>
      <c r="U26" s="130"/>
      <c r="V26" s="129"/>
      <c r="W26" s="130"/>
      <c r="X26" s="129"/>
      <c r="Y26" s="130"/>
      <c r="Z26" s="129"/>
      <c r="AA26" s="129"/>
      <c r="AB26" s="129"/>
      <c r="AC26" s="130"/>
      <c r="AD26" s="129"/>
      <c r="AE26" s="130"/>
      <c r="AF26" s="129"/>
      <c r="AG26" s="130"/>
      <c r="AH26" s="129"/>
      <c r="AI26" s="130"/>
      <c r="AJ26" s="129"/>
      <c r="AK26" s="130"/>
    </row>
    <row r="27" spans="1:37" s="111" customFormat="1" ht="15">
      <c r="A27" s="226"/>
      <c r="B27" s="220"/>
      <c r="C27" s="308"/>
      <c r="D27" s="322"/>
      <c r="E27" s="482"/>
      <c r="F27" s="323"/>
      <c r="G27" s="312"/>
      <c r="H27" s="322"/>
      <c r="I27" s="244"/>
      <c r="J27" s="322"/>
      <c r="K27" s="244"/>
      <c r="L27" s="322"/>
      <c r="M27" s="244"/>
      <c r="N27" s="326"/>
      <c r="O27" s="309"/>
      <c r="Q27" s="332"/>
      <c r="R27" s="335"/>
      <c r="S27" s="130"/>
      <c r="T27" s="129"/>
      <c r="U27" s="130"/>
      <c r="V27" s="129"/>
      <c r="W27" s="130"/>
      <c r="X27" s="129"/>
      <c r="Y27" s="130"/>
      <c r="Z27" s="129"/>
      <c r="AA27" s="134"/>
      <c r="AB27" s="129"/>
      <c r="AC27" s="130"/>
      <c r="AD27" s="129"/>
      <c r="AE27" s="130"/>
      <c r="AF27" s="129"/>
      <c r="AG27" s="130"/>
      <c r="AH27" s="129"/>
      <c r="AI27" s="130"/>
      <c r="AJ27" s="129"/>
      <c r="AK27" s="130"/>
    </row>
    <row r="28" spans="1:37" s="111" customFormat="1" ht="15">
      <c r="A28" s="225" t="s">
        <v>14</v>
      </c>
      <c r="B28" s="273" t="s">
        <v>78</v>
      </c>
      <c r="C28" s="306" t="s">
        <v>6</v>
      </c>
      <c r="D28" s="322">
        <v>2</v>
      </c>
      <c r="E28" s="482">
        <v>1136</v>
      </c>
      <c r="F28" s="319">
        <v>2</v>
      </c>
      <c r="G28" s="231">
        <v>202</v>
      </c>
      <c r="H28" s="321">
        <v>0</v>
      </c>
      <c r="I28" s="155">
        <v>0</v>
      </c>
      <c r="J28" s="321">
        <v>0</v>
      </c>
      <c r="K28" s="155">
        <v>0</v>
      </c>
      <c r="L28" s="319">
        <v>1</v>
      </c>
      <c r="M28" s="477">
        <v>1431.5820000000001</v>
      </c>
      <c r="N28" s="325">
        <f>SUM(F28,H28,J28,L28)</f>
        <v>3</v>
      </c>
      <c r="O28" s="307">
        <f>SUM(G28,I28,K28,M28)</f>
        <v>1633.5820000000001</v>
      </c>
      <c r="Q28" s="334">
        <f>N28-F28-H28-J28-L28</f>
        <v>0</v>
      </c>
      <c r="R28" s="334">
        <f>O28-G28-I28-K28-M28</f>
        <v>0</v>
      </c>
      <c r="S28" s="130"/>
      <c r="T28" s="129"/>
      <c r="U28" s="130"/>
      <c r="V28" s="129"/>
      <c r="W28" s="130"/>
      <c r="X28" s="129"/>
      <c r="Y28" s="130"/>
      <c r="Z28" s="129"/>
      <c r="AA28" s="129"/>
      <c r="AB28" s="129"/>
      <c r="AC28" s="130"/>
      <c r="AD28" s="129"/>
      <c r="AE28" s="130"/>
      <c r="AF28" s="129"/>
      <c r="AG28" s="130"/>
      <c r="AH28" s="129"/>
      <c r="AI28" s="130"/>
      <c r="AJ28" s="129"/>
      <c r="AK28" s="130"/>
    </row>
    <row r="29" spans="1:37" s="111" customFormat="1" ht="15">
      <c r="A29" s="225" t="s">
        <v>15</v>
      </c>
      <c r="B29" s="287" t="s">
        <v>79</v>
      </c>
      <c r="C29" s="306" t="s">
        <v>7</v>
      </c>
      <c r="D29" s="322">
        <v>2</v>
      </c>
      <c r="E29" s="482">
        <v>417</v>
      </c>
      <c r="F29" s="319">
        <v>0</v>
      </c>
      <c r="G29" s="231">
        <v>0</v>
      </c>
      <c r="H29" s="321">
        <v>0</v>
      </c>
      <c r="I29" s="155">
        <v>0</v>
      </c>
      <c r="J29" s="321">
        <v>0</v>
      </c>
      <c r="K29" s="155">
        <v>0</v>
      </c>
      <c r="L29" s="319">
        <v>0</v>
      </c>
      <c r="M29" s="477">
        <v>0</v>
      </c>
      <c r="N29" s="325">
        <f>SUM(F29,H29,J29,L29)</f>
        <v>0</v>
      </c>
      <c r="O29" s="307">
        <f>SUM(G29,I29,K29,M29)</f>
        <v>0</v>
      </c>
      <c r="Q29" s="334">
        <f>N29-F29-H29-J29-L29</f>
        <v>0</v>
      </c>
      <c r="R29" s="334">
        <f>O29-G29-I29-K29-M29</f>
        <v>0</v>
      </c>
      <c r="S29" s="130"/>
      <c r="T29" s="129"/>
      <c r="U29" s="130"/>
      <c r="V29" s="129"/>
      <c r="W29" s="130"/>
      <c r="X29" s="129"/>
      <c r="Y29" s="130"/>
      <c r="Z29" s="129"/>
      <c r="AA29" s="129"/>
      <c r="AB29" s="129"/>
      <c r="AC29" s="130"/>
      <c r="AD29" s="129"/>
      <c r="AE29" s="130"/>
      <c r="AF29" s="129"/>
      <c r="AG29" s="130"/>
      <c r="AH29" s="129"/>
      <c r="AI29" s="130"/>
      <c r="AJ29" s="129"/>
      <c r="AK29" s="130"/>
    </row>
    <row r="30" spans="1:37" s="111" customFormat="1" ht="15">
      <c r="A30" s="226"/>
      <c r="B30" s="220"/>
      <c r="C30" s="308"/>
      <c r="D30" s="322"/>
      <c r="E30" s="482"/>
      <c r="F30" s="323"/>
      <c r="G30" s="312"/>
      <c r="H30" s="322"/>
      <c r="I30" s="244"/>
      <c r="J30" s="322"/>
      <c r="K30" s="244"/>
      <c r="L30" s="322"/>
      <c r="M30" s="244"/>
      <c r="N30" s="326"/>
      <c r="O30" s="309"/>
      <c r="Q30" s="336"/>
      <c r="R30" s="335"/>
      <c r="S30" s="130"/>
      <c r="T30" s="129"/>
      <c r="U30" s="130"/>
      <c r="V30" s="129"/>
      <c r="W30" s="130"/>
      <c r="X30" s="129"/>
      <c r="Y30" s="130"/>
      <c r="Z30" s="129"/>
      <c r="AA30" s="129"/>
      <c r="AB30" s="129"/>
      <c r="AC30" s="130"/>
      <c r="AD30" s="129"/>
      <c r="AE30" s="130"/>
      <c r="AF30" s="129"/>
      <c r="AG30" s="130"/>
      <c r="AH30" s="129"/>
      <c r="AI30" s="130"/>
      <c r="AJ30" s="129"/>
      <c r="AK30" s="130"/>
    </row>
    <row r="31" spans="1:37" s="111" customFormat="1" ht="15">
      <c r="A31" s="225" t="s">
        <v>18</v>
      </c>
      <c r="B31" s="273" t="s">
        <v>80</v>
      </c>
      <c r="C31" s="306" t="s">
        <v>6</v>
      </c>
      <c r="D31" s="322">
        <v>5</v>
      </c>
      <c r="E31" s="482">
        <v>11558.856</v>
      </c>
      <c r="F31" s="319">
        <v>5</v>
      </c>
      <c r="G31" s="231">
        <v>1790</v>
      </c>
      <c r="H31" s="321">
        <v>0</v>
      </c>
      <c r="I31" s="155">
        <v>0</v>
      </c>
      <c r="J31" s="321">
        <v>7</v>
      </c>
      <c r="K31" s="155">
        <v>120685</v>
      </c>
      <c r="L31" s="319">
        <v>2</v>
      </c>
      <c r="M31" s="477">
        <v>71.162000000000006</v>
      </c>
      <c r="N31" s="325">
        <f>SUM(F31,H31,J31,L31)</f>
        <v>14</v>
      </c>
      <c r="O31" s="307">
        <f>SUM(G31,I31,K31,M31)</f>
        <v>122546.162</v>
      </c>
      <c r="Q31" s="334">
        <f>N31-F31-H31-J31-L31</f>
        <v>0</v>
      </c>
      <c r="R31" s="334">
        <f>O31-G31-I31-K31-M31</f>
        <v>-3.3821834222180769E-12</v>
      </c>
      <c r="S31" s="130"/>
      <c r="T31" s="129"/>
      <c r="U31" s="130"/>
      <c r="V31" s="129"/>
      <c r="W31" s="130"/>
      <c r="X31" s="129"/>
      <c r="Y31" s="130"/>
      <c r="Z31" s="129"/>
      <c r="AA31" s="129"/>
      <c r="AB31" s="129"/>
      <c r="AC31" s="130"/>
      <c r="AD31" s="129"/>
      <c r="AE31" s="130"/>
      <c r="AF31" s="129"/>
      <c r="AG31" s="130"/>
      <c r="AH31" s="129"/>
      <c r="AI31" s="130"/>
      <c r="AJ31" s="129"/>
      <c r="AK31" s="130"/>
    </row>
    <row r="32" spans="1:37" s="111" customFormat="1" ht="13.5" customHeight="1">
      <c r="A32" s="225"/>
      <c r="B32" s="287" t="s">
        <v>81</v>
      </c>
      <c r="C32" s="306" t="s">
        <v>7</v>
      </c>
      <c r="D32" s="322">
        <v>6</v>
      </c>
      <c r="E32" s="482"/>
      <c r="F32" s="319">
        <v>0</v>
      </c>
      <c r="G32" s="231">
        <v>0</v>
      </c>
      <c r="H32" s="321">
        <v>0</v>
      </c>
      <c r="I32" s="155">
        <v>0</v>
      </c>
      <c r="J32" s="321">
        <v>0</v>
      </c>
      <c r="K32" s="155">
        <v>0</v>
      </c>
      <c r="L32" s="319">
        <v>2</v>
      </c>
      <c r="M32" s="477">
        <v>1315.3</v>
      </c>
      <c r="N32" s="325">
        <f>SUM(F32,H32,J32,L32)</f>
        <v>2</v>
      </c>
      <c r="O32" s="307">
        <f>SUM(G32,I32,K32,M32)</f>
        <v>1315.3</v>
      </c>
      <c r="Q32" s="334">
        <f>N32-F32-H32-J32-L32</f>
        <v>0</v>
      </c>
      <c r="R32" s="334">
        <f>O32-G32-I32-K32-M32</f>
        <v>0</v>
      </c>
      <c r="S32" s="130"/>
      <c r="T32" s="129"/>
      <c r="U32" s="130"/>
      <c r="V32" s="129"/>
      <c r="W32" s="130"/>
      <c r="X32" s="129"/>
      <c r="Y32" s="130"/>
      <c r="Z32" s="129"/>
      <c r="AA32" s="129"/>
      <c r="AB32" s="129"/>
      <c r="AC32" s="130"/>
      <c r="AD32" s="129"/>
      <c r="AE32" s="130"/>
      <c r="AF32" s="129"/>
      <c r="AG32" s="130"/>
      <c r="AH32" s="129"/>
      <c r="AI32" s="130"/>
      <c r="AJ32" s="129"/>
      <c r="AK32" s="130"/>
    </row>
    <row r="33" spans="1:37" s="111" customFormat="1" ht="15">
      <c r="A33" s="226"/>
      <c r="B33" s="220"/>
      <c r="C33" s="308"/>
      <c r="D33" s="322"/>
      <c r="E33" s="482"/>
      <c r="F33" s="323"/>
      <c r="G33" s="312"/>
      <c r="H33" s="322"/>
      <c r="I33" s="244"/>
      <c r="J33" s="322"/>
      <c r="K33" s="244"/>
      <c r="L33" s="322"/>
      <c r="M33" s="244"/>
      <c r="N33" s="326"/>
      <c r="O33" s="309"/>
      <c r="Q33" s="332"/>
      <c r="R33" s="335"/>
      <c r="S33" s="130"/>
      <c r="T33" s="129"/>
      <c r="U33" s="130"/>
      <c r="V33" s="129"/>
      <c r="W33" s="130"/>
      <c r="X33" s="129"/>
      <c r="Y33" s="130"/>
      <c r="Z33" s="129"/>
      <c r="AA33" s="134"/>
      <c r="AB33" s="129"/>
      <c r="AC33" s="130"/>
      <c r="AD33" s="129"/>
      <c r="AE33" s="130"/>
      <c r="AF33" s="129"/>
      <c r="AG33" s="130"/>
      <c r="AH33" s="129"/>
      <c r="AI33" s="130"/>
      <c r="AJ33" s="129"/>
      <c r="AK33" s="130"/>
    </row>
    <row r="34" spans="1:37" s="154" customFormat="1" ht="15">
      <c r="A34" s="225" t="s">
        <v>38</v>
      </c>
      <c r="B34" s="219" t="s">
        <v>82</v>
      </c>
      <c r="C34" s="310"/>
      <c r="D34" s="322">
        <v>63</v>
      </c>
      <c r="E34" s="482">
        <v>84236.399000000005</v>
      </c>
      <c r="F34" s="319">
        <v>26</v>
      </c>
      <c r="G34" s="231">
        <v>13436</v>
      </c>
      <c r="H34" s="321">
        <v>10</v>
      </c>
      <c r="I34" s="155">
        <v>4894</v>
      </c>
      <c r="J34" s="321">
        <v>23</v>
      </c>
      <c r="K34" s="155">
        <v>45923.562000000005</v>
      </c>
      <c r="L34" s="319">
        <v>41</v>
      </c>
      <c r="M34" s="477">
        <v>49135.281000000003</v>
      </c>
      <c r="N34" s="325">
        <f>SUM(F34,H34,J34,L34)</f>
        <v>100</v>
      </c>
      <c r="O34" s="307">
        <f>SUM(G34,I34,K34,M34)</f>
        <v>113388.84300000001</v>
      </c>
      <c r="Q34" s="334">
        <f>N34-F34-H34-J34-L34</f>
        <v>0</v>
      </c>
      <c r="R34" s="334">
        <f>O34-G34-I34-K34-M34</f>
        <v>0</v>
      </c>
      <c r="S34" s="156"/>
      <c r="T34" s="155"/>
      <c r="U34" s="156"/>
      <c r="V34" s="155"/>
      <c r="W34" s="156"/>
      <c r="X34" s="155"/>
      <c r="Y34" s="156"/>
      <c r="Z34" s="155"/>
      <c r="AA34" s="155"/>
      <c r="AB34" s="155"/>
      <c r="AC34" s="156"/>
      <c r="AD34" s="155"/>
      <c r="AE34" s="156"/>
      <c r="AF34" s="155"/>
      <c r="AG34" s="156"/>
      <c r="AH34" s="155"/>
      <c r="AI34" s="156"/>
      <c r="AJ34" s="155"/>
      <c r="AK34" s="156"/>
    </row>
    <row r="35" spans="1:37" s="154" customFormat="1" ht="15">
      <c r="A35" s="226"/>
      <c r="B35" s="220"/>
      <c r="C35" s="311"/>
      <c r="D35" s="322"/>
      <c r="E35" s="482"/>
      <c r="F35" s="323"/>
      <c r="G35" s="312"/>
      <c r="H35" s="322"/>
      <c r="I35" s="244"/>
      <c r="J35" s="322"/>
      <c r="K35" s="244"/>
      <c r="L35" s="322"/>
      <c r="M35" s="244"/>
      <c r="N35" s="326"/>
      <c r="O35" s="309"/>
      <c r="Q35" s="337"/>
      <c r="R35" s="338"/>
      <c r="S35" s="156"/>
      <c r="T35" s="155"/>
      <c r="U35" s="156"/>
      <c r="V35" s="155"/>
      <c r="W35" s="156"/>
      <c r="X35" s="155"/>
      <c r="Y35" s="156"/>
      <c r="Z35" s="155"/>
      <c r="AA35" s="158"/>
      <c r="AB35" s="155"/>
      <c r="AC35" s="156"/>
      <c r="AD35" s="155"/>
      <c r="AE35" s="156"/>
      <c r="AF35" s="155"/>
      <c r="AG35" s="156"/>
      <c r="AH35" s="155"/>
      <c r="AI35" s="156"/>
      <c r="AJ35" s="155"/>
      <c r="AK35" s="156"/>
    </row>
    <row r="36" spans="1:37" s="154" customFormat="1" ht="15">
      <c r="A36" s="225" t="s">
        <v>16</v>
      </c>
      <c r="B36" s="219" t="s">
        <v>83</v>
      </c>
      <c r="C36" s="310"/>
      <c r="D36" s="322">
        <v>440</v>
      </c>
      <c r="E36" s="482">
        <v>36206.427000000003</v>
      </c>
      <c r="F36" s="319">
        <v>157</v>
      </c>
      <c r="G36" s="231">
        <v>2774</v>
      </c>
      <c r="H36" s="319">
        <v>108</v>
      </c>
      <c r="I36" s="231">
        <v>2263</v>
      </c>
      <c r="J36" s="319">
        <v>176</v>
      </c>
      <c r="K36" s="478">
        <v>7019.7909999999993</v>
      </c>
      <c r="L36" s="319">
        <v>127</v>
      </c>
      <c r="M36" s="231">
        <v>11982.762000000001</v>
      </c>
      <c r="N36" s="325">
        <f>SUM(F36,H36,J36,L36)</f>
        <v>568</v>
      </c>
      <c r="O36" s="307">
        <f>SUM(G36,I36,K36,M36)</f>
        <v>24039.553</v>
      </c>
      <c r="P36" s="159"/>
      <c r="Q36" s="334">
        <f>N36-F36-H36-J36-L36</f>
        <v>0</v>
      </c>
      <c r="R36" s="334">
        <f>O36-G36-I36-K36-M36</f>
        <v>0</v>
      </c>
      <c r="S36" s="156"/>
      <c r="T36" s="155"/>
      <c r="U36" s="156"/>
      <c r="V36" s="155"/>
      <c r="W36" s="156"/>
      <c r="X36" s="155"/>
      <c r="Y36" s="156"/>
      <c r="Z36" s="155"/>
      <c r="AA36" s="155"/>
      <c r="AB36" s="155"/>
      <c r="AC36" s="156"/>
      <c r="AD36" s="155"/>
      <c r="AE36" s="156"/>
      <c r="AF36" s="155"/>
      <c r="AG36" s="156"/>
      <c r="AH36" s="155"/>
      <c r="AI36" s="156"/>
      <c r="AJ36" s="155"/>
      <c r="AK36" s="156"/>
    </row>
    <row r="37" spans="1:37" s="111" customFormat="1" ht="15">
      <c r="A37" s="226"/>
      <c r="B37" s="220"/>
      <c r="C37" s="308"/>
      <c r="D37" s="322"/>
      <c r="E37" s="482"/>
      <c r="F37" s="323"/>
      <c r="G37" s="312"/>
      <c r="H37" s="322"/>
      <c r="I37" s="244"/>
      <c r="J37" s="322"/>
      <c r="K37" s="244"/>
      <c r="L37" s="323"/>
      <c r="M37" s="479"/>
      <c r="N37" s="326"/>
      <c r="O37" s="309"/>
      <c r="P37" s="136"/>
      <c r="Q37" s="336"/>
      <c r="R37" s="335"/>
      <c r="S37" s="130"/>
      <c r="T37" s="129"/>
      <c r="U37" s="130"/>
      <c r="V37" s="129"/>
      <c r="W37" s="130"/>
      <c r="X37" s="129"/>
      <c r="Y37" s="130"/>
      <c r="Z37" s="129"/>
      <c r="AA37" s="129"/>
      <c r="AB37" s="129"/>
      <c r="AC37" s="130"/>
      <c r="AD37" s="129"/>
      <c r="AE37" s="130"/>
      <c r="AF37" s="129"/>
      <c r="AG37" s="130"/>
      <c r="AH37" s="129"/>
      <c r="AI37" s="130"/>
      <c r="AJ37" s="129"/>
      <c r="AK37" s="130"/>
    </row>
    <row r="38" spans="1:37" s="168" customFormat="1" ht="15">
      <c r="A38" s="230" t="s">
        <v>0</v>
      </c>
      <c r="B38" s="224" t="s">
        <v>84</v>
      </c>
      <c r="C38" s="313"/>
      <c r="D38" s="483">
        <v>936</v>
      </c>
      <c r="E38" s="484">
        <v>199982</v>
      </c>
      <c r="F38" s="320">
        <f>SUM(F10:F36)</f>
        <v>305</v>
      </c>
      <c r="G38" s="164">
        <f t="shared" ref="G38:N38" si="0">SUM(G10:G36)</f>
        <v>38786</v>
      </c>
      <c r="H38" s="320">
        <f t="shared" si="0"/>
        <v>195</v>
      </c>
      <c r="I38" s="164">
        <f t="shared" si="0"/>
        <v>36681</v>
      </c>
      <c r="J38" s="320">
        <f t="shared" si="0"/>
        <v>312</v>
      </c>
      <c r="K38" s="164">
        <f t="shared" si="0"/>
        <v>204520.52299999999</v>
      </c>
      <c r="L38" s="320">
        <f t="shared" si="0"/>
        <v>265</v>
      </c>
      <c r="M38" s="164">
        <f t="shared" si="0"/>
        <v>83942.767000000007</v>
      </c>
      <c r="N38" s="327">
        <f t="shared" si="0"/>
        <v>1077</v>
      </c>
      <c r="O38" s="428">
        <f>SUM(O10:O36)</f>
        <v>363930.29</v>
      </c>
      <c r="P38" s="164"/>
      <c r="Q38" s="334">
        <f>N38-F38-H38-J38-L38</f>
        <v>0</v>
      </c>
      <c r="R38" s="334">
        <f>O38-G38-I38-K38-M38</f>
        <v>0</v>
      </c>
      <c r="S38" s="167"/>
      <c r="T38" s="155"/>
      <c r="U38" s="167"/>
      <c r="V38" s="155"/>
      <c r="W38" s="167"/>
      <c r="X38" s="155"/>
      <c r="Y38" s="167"/>
      <c r="Z38" s="155"/>
      <c r="AA38" s="156"/>
      <c r="AB38" s="155"/>
      <c r="AC38" s="167"/>
      <c r="AD38" s="155"/>
      <c r="AE38" s="167"/>
      <c r="AF38" s="155"/>
      <c r="AG38" s="167"/>
      <c r="AH38" s="155"/>
      <c r="AI38" s="167"/>
      <c r="AJ38" s="155"/>
      <c r="AK38" s="167"/>
    </row>
    <row r="39" spans="1:37" s="111" customFormat="1" ht="15.6" thickBot="1">
      <c r="A39" s="169"/>
      <c r="B39" s="218"/>
      <c r="C39" s="314"/>
      <c r="D39" s="303"/>
      <c r="E39" s="304"/>
      <c r="F39" s="303"/>
      <c r="G39" s="304"/>
      <c r="H39" s="303"/>
      <c r="I39" s="304"/>
      <c r="J39" s="303"/>
      <c r="K39" s="304"/>
      <c r="L39" s="303"/>
      <c r="M39" s="304"/>
      <c r="N39" s="328"/>
      <c r="O39" s="305"/>
      <c r="P39" s="109"/>
      <c r="Q39" s="334"/>
      <c r="R39" s="330"/>
      <c r="S39" s="104"/>
      <c r="T39" s="104"/>
      <c r="U39" s="104"/>
      <c r="V39" s="104"/>
      <c r="W39" s="104"/>
      <c r="X39" s="104"/>
      <c r="Y39" s="104"/>
      <c r="Z39" s="104"/>
      <c r="AA39" s="104"/>
      <c r="AB39" s="104"/>
      <c r="AC39" s="104"/>
      <c r="AD39" s="104"/>
      <c r="AE39" s="104"/>
      <c r="AF39" s="104"/>
      <c r="AG39" s="104"/>
      <c r="AH39" s="104"/>
      <c r="AI39" s="104"/>
      <c r="AJ39" s="104"/>
      <c r="AK39" s="104"/>
    </row>
    <row r="40" spans="1:37" s="106" customFormat="1" ht="10.199999999999999" thickTop="1">
      <c r="A40" s="176" t="s">
        <v>62</v>
      </c>
      <c r="B40" s="176"/>
      <c r="C40" s="177"/>
      <c r="D40" s="178"/>
      <c r="E40" s="178"/>
      <c r="F40" s="176" t="s">
        <v>63</v>
      </c>
      <c r="G40" s="177"/>
      <c r="H40" s="176" t="s">
        <v>64</v>
      </c>
      <c r="I40" s="177"/>
      <c r="J40" s="109" t="s">
        <v>19</v>
      </c>
      <c r="K40" s="109"/>
      <c r="L40" s="109"/>
      <c r="M40" s="109"/>
      <c r="N40" s="109"/>
      <c r="O40" s="109"/>
      <c r="P40" s="109"/>
      <c r="Q40" s="331"/>
      <c r="R40" s="331"/>
    </row>
    <row r="41" spans="1:37" s="106" customFormat="1" ht="9.6">
      <c r="A41" s="179" t="s">
        <v>17</v>
      </c>
      <c r="B41" s="179"/>
      <c r="C41" s="179"/>
      <c r="D41" s="180"/>
      <c r="E41" s="180"/>
      <c r="F41" s="179"/>
      <c r="G41" s="179"/>
      <c r="H41" s="179"/>
      <c r="I41" s="181"/>
      <c r="J41" s="182"/>
      <c r="K41" s="182"/>
      <c r="L41" s="182"/>
      <c r="M41" s="182"/>
      <c r="N41" s="182"/>
      <c r="O41" s="182"/>
      <c r="P41" s="109"/>
      <c r="Q41" s="331"/>
      <c r="R41" s="331"/>
    </row>
    <row r="42" spans="1:37">
      <c r="A42" s="104" t="s">
        <v>88</v>
      </c>
    </row>
    <row r="43" spans="1:37">
      <c r="N43" s="185"/>
      <c r="O43" s="185"/>
    </row>
    <row r="44" spans="1:37" s="111" customFormat="1" ht="10.199999999999999">
      <c r="A44" s="184"/>
      <c r="B44" s="184"/>
      <c r="C44" s="109"/>
      <c r="D44" s="113"/>
      <c r="E44" s="113"/>
      <c r="F44" s="109"/>
      <c r="G44" s="109"/>
      <c r="H44" s="109"/>
      <c r="I44" s="109"/>
      <c r="J44" s="109"/>
      <c r="K44" s="109"/>
      <c r="L44" s="109"/>
      <c r="M44" s="109"/>
      <c r="P44" s="109"/>
      <c r="Q44" s="332"/>
      <c r="R44" s="332"/>
    </row>
    <row r="45" spans="1:37" s="111" customFormat="1" ht="7.5" customHeight="1">
      <c r="C45" s="109"/>
      <c r="D45" s="113"/>
      <c r="E45" s="113"/>
      <c r="F45" s="109"/>
      <c r="G45" s="109"/>
      <c r="H45" s="109"/>
      <c r="I45" s="109"/>
      <c r="J45" s="109"/>
      <c r="K45" s="109"/>
      <c r="L45" s="109"/>
      <c r="M45" s="109"/>
      <c r="N45" s="109"/>
      <c r="O45" s="109"/>
      <c r="P45" s="109"/>
      <c r="Q45" s="332"/>
      <c r="R45" s="332"/>
    </row>
    <row r="46" spans="1:37" s="108" customFormat="1" ht="15">
      <c r="C46" s="105"/>
      <c r="D46" s="105"/>
      <c r="E46" s="105"/>
      <c r="F46" s="105"/>
      <c r="G46" s="105"/>
      <c r="H46" s="105"/>
      <c r="I46" s="105"/>
      <c r="J46" s="105"/>
      <c r="K46" s="105"/>
      <c r="L46" s="105"/>
      <c r="M46" s="105"/>
      <c r="N46" s="105"/>
      <c r="O46" s="105"/>
      <c r="P46" s="105"/>
      <c r="Q46" s="339"/>
      <c r="R46" s="339"/>
      <c r="S46" s="105"/>
    </row>
    <row r="47" spans="1:37" s="108" customFormat="1" ht="15">
      <c r="C47" s="561"/>
      <c r="D47" s="561"/>
      <c r="E47" s="561"/>
      <c r="F47" s="561"/>
      <c r="G47" s="561"/>
      <c r="H47" s="561"/>
      <c r="I47" s="561"/>
      <c r="J47" s="561"/>
      <c r="K47" s="561"/>
      <c r="L47" s="561"/>
      <c r="M47" s="561"/>
      <c r="N47" s="561"/>
      <c r="Q47" s="340"/>
      <c r="R47" s="340"/>
    </row>
  </sheetData>
  <mergeCells count="19">
    <mergeCell ref="C47:N47"/>
    <mergeCell ref="A1:O1"/>
    <mergeCell ref="A7:C8"/>
    <mergeCell ref="D7:E7"/>
    <mergeCell ref="F7:G7"/>
    <mergeCell ref="H7:I7"/>
    <mergeCell ref="J7:K7"/>
    <mergeCell ref="L7:M7"/>
    <mergeCell ref="N7:O7"/>
    <mergeCell ref="R7:S7"/>
    <mergeCell ref="T7:U7"/>
    <mergeCell ref="V7:W7"/>
    <mergeCell ref="X7:Y7"/>
    <mergeCell ref="AH7:AI7"/>
    <mergeCell ref="AJ7:AK7"/>
    <mergeCell ref="Z7:AA7"/>
    <mergeCell ref="AB7:AC7"/>
    <mergeCell ref="AD7:AE7"/>
    <mergeCell ref="AF7:AG7"/>
  </mergeCells>
  <phoneticPr fontId="3" type="noConversion"/>
  <printOptions horizontalCentered="1"/>
  <pageMargins left="0.75" right="0.75" top="0.36" bottom="0.41" header="0.26" footer="0.25"/>
  <pageSetup scale="85" orientation="landscape" r:id="rId1"/>
  <headerFooter alignWithMargins="0">
    <oddFooter>&amp;R&amp;A</oddFooter>
  </headerFooter>
  <colBreaks count="1" manualBreakCount="1">
    <brk id="15" max="1048575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K77"/>
  <sheetViews>
    <sheetView zoomScaleNormal="100" zoomScaleSheetLayoutView="70" workbookViewId="0">
      <selection sqref="A1:O1"/>
    </sheetView>
  </sheetViews>
  <sheetFormatPr defaultColWidth="9.109375" defaultRowHeight="13.2"/>
  <cols>
    <col min="1" max="1" width="21.6640625" style="104" customWidth="1"/>
    <col min="2" max="2" width="5.44140625" style="104" hidden="1" customWidth="1"/>
    <col min="3" max="3" width="3.5546875" style="104" customWidth="1"/>
    <col min="4" max="4" width="6.6640625" style="183" customWidth="1"/>
    <col min="5" max="5" width="4.6640625" style="183" customWidth="1"/>
    <col min="6" max="6" width="6.88671875" style="104" customWidth="1"/>
    <col min="7" max="7" width="12.6640625" style="104" customWidth="1"/>
    <col min="8" max="8" width="6.88671875" style="104" customWidth="1"/>
    <col min="9" max="9" width="12.6640625" style="104" customWidth="1"/>
    <col min="10" max="10" width="6.88671875" style="104" customWidth="1"/>
    <col min="11" max="11" width="12.6640625" style="104" customWidth="1"/>
    <col min="12" max="12" width="6.88671875" style="104" customWidth="1"/>
    <col min="13" max="13" width="12.6640625" style="104" customWidth="1"/>
    <col min="14" max="14" width="6.33203125" style="104" bestFit="1" customWidth="1"/>
    <col min="15" max="15" width="13.109375" style="104" bestFit="1" customWidth="1"/>
    <col min="16" max="16" width="9.109375" style="104"/>
    <col min="17" max="17" width="10.5546875" style="104" bestFit="1" customWidth="1"/>
    <col min="18" max="16384" width="9.109375" style="104"/>
  </cols>
  <sheetData>
    <row r="1" spans="1:37" s="103" customFormat="1" ht="17.399999999999999">
      <c r="A1" s="544" t="s">
        <v>34</v>
      </c>
      <c r="B1" s="544"/>
      <c r="C1" s="544"/>
      <c r="D1" s="544"/>
      <c r="E1" s="544"/>
      <c r="F1" s="544"/>
      <c r="G1" s="544"/>
      <c r="H1" s="544"/>
      <c r="I1" s="544"/>
      <c r="J1" s="544"/>
      <c r="K1" s="544"/>
      <c r="L1" s="544"/>
      <c r="M1" s="544"/>
      <c r="N1" s="544"/>
      <c r="O1" s="544"/>
      <c r="R1" s="104"/>
      <c r="S1" s="104"/>
      <c r="T1" s="104"/>
      <c r="U1" s="104"/>
      <c r="V1" s="104"/>
      <c r="W1" s="104"/>
      <c r="X1" s="104"/>
      <c r="Y1" s="104"/>
      <c r="Z1" s="104"/>
      <c r="AA1" s="104"/>
      <c r="AB1" s="104"/>
      <c r="AC1" s="104"/>
      <c r="AD1" s="104"/>
      <c r="AE1" s="104"/>
      <c r="AF1" s="104"/>
      <c r="AG1" s="104"/>
      <c r="AH1" s="104"/>
      <c r="AI1" s="104"/>
      <c r="AJ1" s="104"/>
      <c r="AK1" s="104"/>
    </row>
    <row r="2" spans="1:37" s="106" customFormat="1" ht="19.5" customHeight="1">
      <c r="A2" s="105" t="s">
        <v>51</v>
      </c>
      <c r="B2" s="105"/>
      <c r="D2" s="107"/>
      <c r="E2" s="107"/>
      <c r="R2" s="104"/>
      <c r="S2" s="104"/>
      <c r="T2" s="104"/>
      <c r="U2" s="104"/>
      <c r="V2" s="104"/>
      <c r="W2" s="104"/>
      <c r="X2" s="104"/>
      <c r="Y2" s="104"/>
      <c r="Z2" s="104"/>
      <c r="AA2" s="104"/>
      <c r="AB2" s="104"/>
      <c r="AC2" s="104"/>
      <c r="AD2" s="104"/>
      <c r="AE2" s="104"/>
      <c r="AF2" s="104"/>
      <c r="AG2" s="104"/>
      <c r="AH2" s="104"/>
      <c r="AI2" s="104"/>
      <c r="AJ2" s="104"/>
      <c r="AK2" s="104"/>
    </row>
    <row r="3" spans="1:37" s="111" customFormat="1" ht="15">
      <c r="A3" s="105" t="s">
        <v>65</v>
      </c>
      <c r="B3" s="105"/>
      <c r="C3" s="108"/>
      <c r="D3" s="108"/>
      <c r="E3" s="108"/>
      <c r="F3" s="108"/>
      <c r="G3" s="108"/>
      <c r="H3" s="109"/>
      <c r="I3" s="110"/>
      <c r="J3" s="109"/>
      <c r="K3" s="109"/>
      <c r="L3" s="109"/>
      <c r="M3" s="109"/>
      <c r="N3" s="109"/>
      <c r="O3" s="109"/>
      <c r="P3" s="109"/>
      <c r="R3" s="104"/>
      <c r="S3" s="104"/>
      <c r="T3" s="104"/>
      <c r="U3" s="104"/>
      <c r="V3" s="104"/>
      <c r="W3" s="104"/>
      <c r="X3" s="104"/>
      <c r="Y3" s="104"/>
      <c r="Z3" s="104"/>
      <c r="AA3" s="104"/>
      <c r="AB3" s="104"/>
      <c r="AC3" s="104"/>
      <c r="AD3" s="104"/>
      <c r="AE3" s="104"/>
      <c r="AF3" s="104"/>
      <c r="AG3" s="104"/>
      <c r="AH3" s="104"/>
      <c r="AI3" s="104"/>
      <c r="AJ3" s="104"/>
      <c r="AK3" s="104"/>
    </row>
    <row r="4" spans="1:37" s="111" customFormat="1" ht="7.5" customHeight="1">
      <c r="A4" s="112"/>
      <c r="B4" s="112"/>
      <c r="C4" s="109"/>
      <c r="D4" s="113"/>
      <c r="E4" s="113"/>
      <c r="F4" s="109"/>
      <c r="G4" s="109"/>
      <c r="H4" s="109"/>
      <c r="I4" s="110"/>
      <c r="J4" s="109"/>
      <c r="K4" s="109"/>
      <c r="L4" s="109"/>
      <c r="M4" s="109"/>
      <c r="N4" s="109"/>
      <c r="O4" s="109"/>
      <c r="P4" s="109"/>
      <c r="R4" s="104"/>
      <c r="S4" s="104"/>
      <c r="T4" s="104"/>
      <c r="U4" s="104"/>
      <c r="V4" s="104"/>
      <c r="W4" s="104"/>
      <c r="X4" s="104"/>
      <c r="Y4" s="104"/>
      <c r="Z4" s="104"/>
      <c r="AA4" s="104"/>
      <c r="AB4" s="104"/>
      <c r="AC4" s="104"/>
      <c r="AD4" s="104"/>
      <c r="AE4" s="104"/>
      <c r="AF4" s="104"/>
      <c r="AG4" s="104"/>
      <c r="AH4" s="104"/>
      <c r="AI4" s="104"/>
      <c r="AJ4" s="104"/>
      <c r="AK4" s="104"/>
    </row>
    <row r="5" spans="1:37" s="111" customFormat="1">
      <c r="A5" s="112" t="s">
        <v>3</v>
      </c>
      <c r="B5" s="112"/>
      <c r="C5" s="109"/>
      <c r="D5" s="113"/>
      <c r="E5" s="113"/>
      <c r="F5" s="109"/>
      <c r="G5" s="109"/>
      <c r="H5" s="109"/>
      <c r="I5" s="110"/>
      <c r="J5" s="109"/>
      <c r="K5" s="109"/>
      <c r="L5" s="109"/>
      <c r="M5" s="109"/>
      <c r="N5" s="109"/>
      <c r="O5" s="109"/>
      <c r="P5" s="109"/>
      <c r="R5" s="104"/>
      <c r="S5" s="104"/>
      <c r="T5" s="104"/>
      <c r="U5" s="104"/>
      <c r="V5" s="104"/>
      <c r="W5" s="104"/>
      <c r="X5" s="104"/>
      <c r="Y5" s="104"/>
      <c r="Z5" s="104"/>
      <c r="AA5" s="104"/>
      <c r="AB5" s="104"/>
      <c r="AC5" s="104"/>
      <c r="AD5" s="104"/>
      <c r="AE5" s="104"/>
      <c r="AF5" s="104"/>
      <c r="AG5" s="104"/>
      <c r="AH5" s="104"/>
      <c r="AI5" s="104"/>
      <c r="AJ5" s="104"/>
      <c r="AK5" s="104"/>
    </row>
    <row r="6" spans="1:37" s="111" customFormat="1" ht="7.5" customHeight="1" thickBot="1">
      <c r="A6" s="112"/>
      <c r="B6" s="112"/>
      <c r="C6" s="109"/>
      <c r="D6" s="113"/>
      <c r="E6" s="113"/>
      <c r="F6" s="109"/>
      <c r="G6" s="109"/>
      <c r="H6" s="109"/>
      <c r="I6" s="110"/>
      <c r="J6" s="109"/>
      <c r="K6" s="109"/>
      <c r="L6" s="109"/>
      <c r="M6" s="109"/>
      <c r="N6" s="109"/>
      <c r="O6" s="109"/>
      <c r="P6" s="109"/>
      <c r="R6" s="104"/>
      <c r="S6" s="104"/>
      <c r="T6" s="104"/>
      <c r="U6" s="104"/>
      <c r="V6" s="104"/>
      <c r="W6" s="104"/>
      <c r="X6" s="104"/>
      <c r="Y6" s="104"/>
      <c r="Z6" s="104"/>
      <c r="AA6" s="104"/>
      <c r="AB6" s="104"/>
      <c r="AC6" s="104"/>
      <c r="AD6" s="104"/>
      <c r="AE6" s="104"/>
      <c r="AF6" s="104"/>
      <c r="AG6" s="104"/>
      <c r="AH6" s="104"/>
      <c r="AI6" s="104"/>
      <c r="AJ6" s="104"/>
      <c r="AK6" s="104"/>
    </row>
    <row r="7" spans="1:37" s="111" customFormat="1" ht="15" customHeight="1" thickTop="1">
      <c r="A7" s="545" t="s">
        <v>4</v>
      </c>
      <c r="B7" s="546"/>
      <c r="C7" s="547"/>
      <c r="D7" s="563" t="s">
        <v>50</v>
      </c>
      <c r="E7" s="564"/>
      <c r="F7" s="553" t="s">
        <v>45</v>
      </c>
      <c r="G7" s="554"/>
      <c r="H7" s="555" t="s">
        <v>46</v>
      </c>
      <c r="I7" s="555"/>
      <c r="J7" s="553" t="s">
        <v>47</v>
      </c>
      <c r="K7" s="562"/>
      <c r="L7" s="553" t="s">
        <v>48</v>
      </c>
      <c r="M7" s="556"/>
      <c r="N7" s="557" t="s">
        <v>51</v>
      </c>
      <c r="O7" s="558"/>
      <c r="R7" s="559"/>
      <c r="S7" s="559"/>
      <c r="T7" s="559"/>
      <c r="U7" s="559"/>
      <c r="V7" s="559"/>
      <c r="W7" s="559"/>
      <c r="X7" s="559"/>
      <c r="Y7" s="559"/>
      <c r="Z7" s="560"/>
      <c r="AA7" s="560"/>
      <c r="AB7" s="559"/>
      <c r="AC7" s="559"/>
      <c r="AD7" s="559"/>
      <c r="AE7" s="559"/>
      <c r="AF7" s="559"/>
      <c r="AG7" s="559"/>
      <c r="AH7" s="559"/>
      <c r="AI7" s="559"/>
      <c r="AJ7" s="560"/>
      <c r="AK7" s="560"/>
    </row>
    <row r="8" spans="1:37" s="111" customFormat="1" ht="11.1" customHeight="1">
      <c r="A8" s="548"/>
      <c r="B8" s="549"/>
      <c r="C8" s="550"/>
      <c r="D8" s="114" t="s">
        <v>2</v>
      </c>
      <c r="E8" s="114" t="s">
        <v>5</v>
      </c>
      <c r="F8" s="115" t="s">
        <v>2</v>
      </c>
      <c r="G8" s="116" t="s">
        <v>5</v>
      </c>
      <c r="H8" s="115" t="s">
        <v>2</v>
      </c>
      <c r="I8" s="115" t="s">
        <v>5</v>
      </c>
      <c r="J8" s="115" t="s">
        <v>2</v>
      </c>
      <c r="K8" s="115" t="s">
        <v>5</v>
      </c>
      <c r="L8" s="115" t="s">
        <v>2</v>
      </c>
      <c r="M8" s="116" t="s">
        <v>5</v>
      </c>
      <c r="N8" s="117" t="s">
        <v>2</v>
      </c>
      <c r="O8" s="118" t="s">
        <v>5</v>
      </c>
      <c r="R8" s="110"/>
      <c r="S8" s="110"/>
      <c r="T8" s="110"/>
      <c r="U8" s="110"/>
      <c r="V8" s="110"/>
      <c r="W8" s="110"/>
      <c r="X8" s="110"/>
      <c r="Y8" s="110"/>
      <c r="Z8" s="110"/>
      <c r="AA8" s="110"/>
      <c r="AB8" s="110"/>
      <c r="AC8" s="110"/>
      <c r="AD8" s="110"/>
      <c r="AE8" s="110"/>
      <c r="AF8" s="110"/>
      <c r="AG8" s="110"/>
      <c r="AH8" s="110"/>
      <c r="AI8" s="110"/>
      <c r="AJ8" s="110"/>
      <c r="AK8" s="110"/>
    </row>
    <row r="9" spans="1:37" s="111" customFormat="1" ht="7.5" customHeight="1">
      <c r="A9" s="119"/>
      <c r="B9" s="217"/>
      <c r="C9" s="120"/>
      <c r="D9" s="121"/>
      <c r="E9" s="121"/>
      <c r="F9" s="122"/>
      <c r="G9" s="196"/>
      <c r="H9" s="197"/>
      <c r="I9" s="186"/>
      <c r="J9" s="123"/>
      <c r="K9" s="196"/>
      <c r="L9" s="197"/>
      <c r="M9" s="191"/>
      <c r="N9" s="124"/>
      <c r="O9" s="125"/>
      <c r="S9" s="109"/>
      <c r="T9" s="109"/>
      <c r="U9" s="109"/>
      <c r="V9" s="109"/>
      <c r="W9" s="109"/>
      <c r="X9" s="109"/>
      <c r="Y9" s="109"/>
      <c r="Z9" s="109"/>
      <c r="AA9" s="109"/>
      <c r="AB9" s="109"/>
      <c r="AC9" s="109"/>
      <c r="AD9" s="109"/>
      <c r="AE9" s="109"/>
      <c r="AF9" s="109"/>
      <c r="AG9" s="109"/>
      <c r="AH9" s="109"/>
      <c r="AI9" s="109"/>
      <c r="AJ9" s="109"/>
      <c r="AK9" s="109"/>
    </row>
    <row r="10" spans="1:37" s="111" customFormat="1" ht="15">
      <c r="A10" s="225" t="s">
        <v>1</v>
      </c>
      <c r="B10" s="273" t="s">
        <v>66</v>
      </c>
      <c r="C10" s="274" t="s">
        <v>6</v>
      </c>
      <c r="D10" s="275"/>
      <c r="E10" s="276"/>
      <c r="F10" s="277">
        <v>40</v>
      </c>
      <c r="G10" s="278">
        <v>11749.074999999999</v>
      </c>
      <c r="H10" s="279">
        <v>51</v>
      </c>
      <c r="I10" s="280">
        <v>8172</v>
      </c>
      <c r="J10" s="281">
        <v>54</v>
      </c>
      <c r="K10" s="282">
        <v>9660</v>
      </c>
      <c r="L10" s="283">
        <v>54</v>
      </c>
      <c r="M10" s="284">
        <v>10874.198</v>
      </c>
      <c r="N10" s="285">
        <f>SUM(F10,H10,J10,L10)</f>
        <v>199</v>
      </c>
      <c r="O10" s="286">
        <f>SUM(G10,I10,K10,M10)</f>
        <v>40455.273000000001</v>
      </c>
      <c r="P10" s="127"/>
      <c r="S10" s="128"/>
      <c r="T10" s="129"/>
      <c r="U10" s="128"/>
      <c r="V10" s="129"/>
      <c r="W10" s="128"/>
      <c r="X10" s="129"/>
      <c r="Y10" s="128"/>
      <c r="Z10" s="129"/>
      <c r="AA10" s="129"/>
      <c r="AB10" s="129"/>
      <c r="AC10" s="128"/>
      <c r="AD10" s="129"/>
      <c r="AE10" s="128"/>
      <c r="AF10" s="129"/>
      <c r="AG10" s="128"/>
      <c r="AH10" s="129"/>
      <c r="AI10" s="128"/>
      <c r="AJ10" s="129"/>
      <c r="AK10" s="128"/>
    </row>
    <row r="11" spans="1:37" s="111" customFormat="1" ht="15">
      <c r="A11" s="225"/>
      <c r="B11" s="287" t="s">
        <v>67</v>
      </c>
      <c r="C11" s="288" t="s">
        <v>7</v>
      </c>
      <c r="D11" s="289"/>
      <c r="E11" s="290"/>
      <c r="F11" s="291">
        <v>28</v>
      </c>
      <c r="G11" s="292">
        <v>1189.106</v>
      </c>
      <c r="H11" s="293">
        <v>27</v>
      </c>
      <c r="I11" s="294">
        <v>959</v>
      </c>
      <c r="J11" s="295">
        <v>28</v>
      </c>
      <c r="K11" s="296">
        <v>1207</v>
      </c>
      <c r="L11" s="297">
        <v>27</v>
      </c>
      <c r="M11" s="298">
        <v>1591.6289999999999</v>
      </c>
      <c r="N11" s="299">
        <f>SUM(F11,H11,J11,L11)</f>
        <v>110</v>
      </c>
      <c r="O11" s="300">
        <v>4444</v>
      </c>
      <c r="R11" s="129"/>
      <c r="S11" s="130"/>
      <c r="T11" s="129"/>
      <c r="U11" s="130"/>
      <c r="V11" s="129"/>
      <c r="W11" s="130"/>
      <c r="X11" s="129"/>
      <c r="Y11" s="130"/>
      <c r="Z11" s="129"/>
      <c r="AA11" s="129"/>
      <c r="AB11" s="129"/>
      <c r="AC11" s="130"/>
      <c r="AD11" s="129"/>
      <c r="AE11" s="130"/>
      <c r="AF11" s="129"/>
      <c r="AG11" s="130"/>
      <c r="AH11" s="129"/>
      <c r="AI11" s="130"/>
      <c r="AJ11" s="129"/>
      <c r="AK11" s="130"/>
    </row>
    <row r="12" spans="1:37" s="111" customFormat="1" ht="15">
      <c r="A12" s="226"/>
      <c r="B12" s="220"/>
      <c r="C12" s="131"/>
      <c r="D12" s="121"/>
      <c r="E12" s="126"/>
      <c r="F12" s="240"/>
      <c r="G12" s="241"/>
      <c r="H12" s="242"/>
      <c r="I12" s="243"/>
      <c r="J12" s="244"/>
      <c r="K12" s="245"/>
      <c r="L12" s="246"/>
      <c r="M12" s="247"/>
      <c r="N12" s="248"/>
      <c r="O12" s="212"/>
      <c r="R12" s="129"/>
      <c r="S12" s="130"/>
      <c r="T12" s="129"/>
      <c r="U12" s="130"/>
      <c r="V12" s="129"/>
      <c r="W12" s="130"/>
      <c r="X12" s="129"/>
      <c r="Y12" s="130"/>
      <c r="Z12" s="129"/>
      <c r="AA12" s="134"/>
      <c r="AB12" s="129"/>
      <c r="AC12" s="130"/>
      <c r="AD12" s="129"/>
      <c r="AE12" s="130"/>
      <c r="AF12" s="129"/>
      <c r="AG12" s="130"/>
      <c r="AH12" s="129"/>
      <c r="AI12" s="130"/>
      <c r="AJ12" s="129"/>
      <c r="AK12" s="130"/>
    </row>
    <row r="13" spans="1:37" s="111" customFormat="1" ht="15">
      <c r="A13" s="225" t="s">
        <v>8</v>
      </c>
      <c r="B13" s="273" t="s">
        <v>68</v>
      </c>
      <c r="C13" s="274" t="s">
        <v>6</v>
      </c>
      <c r="D13" s="275"/>
      <c r="E13" s="276"/>
      <c r="F13" s="277">
        <v>0</v>
      </c>
      <c r="G13" s="278">
        <v>0</v>
      </c>
      <c r="H13" s="279">
        <v>1</v>
      </c>
      <c r="I13" s="280">
        <v>600</v>
      </c>
      <c r="J13" s="281">
        <v>5</v>
      </c>
      <c r="K13" s="282">
        <v>15070</v>
      </c>
      <c r="L13" s="283">
        <v>0</v>
      </c>
      <c r="M13" s="284">
        <v>0</v>
      </c>
      <c r="N13" s="285">
        <f>SUM(F13,H13,J13,L13)</f>
        <v>6</v>
      </c>
      <c r="O13" s="286">
        <f>SUM(G13,I13,K13,M13)</f>
        <v>15670</v>
      </c>
      <c r="R13" s="129"/>
      <c r="S13" s="130"/>
      <c r="T13" s="129"/>
      <c r="U13" s="130"/>
      <c r="V13" s="129"/>
      <c r="W13" s="130"/>
      <c r="X13" s="129"/>
      <c r="Y13" s="130"/>
      <c r="Z13" s="129"/>
      <c r="AA13" s="129"/>
      <c r="AB13" s="129"/>
      <c r="AC13" s="130"/>
      <c r="AD13" s="129"/>
      <c r="AE13" s="130"/>
      <c r="AF13" s="129"/>
      <c r="AG13" s="130"/>
      <c r="AH13" s="129"/>
      <c r="AI13" s="130"/>
      <c r="AJ13" s="129"/>
      <c r="AK13" s="130"/>
    </row>
    <row r="14" spans="1:37" s="111" customFormat="1" ht="15">
      <c r="A14" s="225" t="s">
        <v>9</v>
      </c>
      <c r="B14" s="287" t="s">
        <v>69</v>
      </c>
      <c r="C14" s="288" t="s">
        <v>7</v>
      </c>
      <c r="D14" s="289"/>
      <c r="E14" s="290"/>
      <c r="F14" s="291">
        <v>0</v>
      </c>
      <c r="G14" s="292">
        <v>0</v>
      </c>
      <c r="H14" s="293">
        <v>1</v>
      </c>
      <c r="I14" s="294">
        <v>13</v>
      </c>
      <c r="J14" s="295">
        <v>0</v>
      </c>
      <c r="K14" s="296">
        <v>0</v>
      </c>
      <c r="L14" s="297">
        <v>0</v>
      </c>
      <c r="M14" s="298">
        <v>0</v>
      </c>
      <c r="N14" s="299">
        <f>SUM(F14,H14,J14,L14)</f>
        <v>1</v>
      </c>
      <c r="O14" s="300">
        <f>SUM(G14,I14,K14,M14)</f>
        <v>13</v>
      </c>
      <c r="R14" s="129"/>
      <c r="S14" s="130"/>
      <c r="T14" s="129"/>
      <c r="U14" s="130"/>
      <c r="V14" s="129"/>
      <c r="W14" s="130"/>
      <c r="X14" s="129"/>
      <c r="Y14" s="130"/>
      <c r="Z14" s="129"/>
      <c r="AA14" s="129"/>
      <c r="AB14" s="129"/>
      <c r="AC14" s="130"/>
      <c r="AD14" s="129"/>
      <c r="AE14" s="130"/>
      <c r="AF14" s="129"/>
      <c r="AG14" s="130"/>
      <c r="AH14" s="129"/>
      <c r="AI14" s="130"/>
      <c r="AJ14" s="129"/>
      <c r="AK14" s="130"/>
    </row>
    <row r="15" spans="1:37" s="111" customFormat="1" ht="15">
      <c r="A15" s="226"/>
      <c r="B15" s="220"/>
      <c r="C15" s="131"/>
      <c r="D15" s="121"/>
      <c r="E15" s="126"/>
      <c r="F15" s="240"/>
      <c r="G15" s="241"/>
      <c r="H15" s="242"/>
      <c r="I15" s="243"/>
      <c r="J15" s="244"/>
      <c r="K15" s="245"/>
      <c r="L15" s="246"/>
      <c r="M15" s="247"/>
      <c r="N15" s="248"/>
      <c r="O15" s="212"/>
      <c r="R15" s="129"/>
      <c r="S15" s="130"/>
      <c r="T15" s="129"/>
      <c r="U15" s="130"/>
      <c r="V15" s="129"/>
      <c r="W15" s="130"/>
      <c r="X15" s="129"/>
      <c r="Y15" s="130"/>
      <c r="Z15" s="129"/>
      <c r="AA15" s="134"/>
      <c r="AB15" s="129"/>
      <c r="AC15" s="130"/>
      <c r="AD15" s="129"/>
      <c r="AE15" s="130"/>
      <c r="AF15" s="129"/>
      <c r="AG15" s="130"/>
      <c r="AH15" s="129"/>
      <c r="AI15" s="130"/>
      <c r="AJ15" s="129"/>
      <c r="AK15" s="130"/>
    </row>
    <row r="16" spans="1:37" s="111" customFormat="1" ht="15">
      <c r="A16" s="225" t="s">
        <v>10</v>
      </c>
      <c r="B16" s="273" t="s">
        <v>70</v>
      </c>
      <c r="C16" s="274" t="s">
        <v>6</v>
      </c>
      <c r="D16" s="275"/>
      <c r="E16" s="276"/>
      <c r="F16" s="277">
        <v>0</v>
      </c>
      <c r="G16" s="278">
        <v>0</v>
      </c>
      <c r="H16" s="279">
        <v>0</v>
      </c>
      <c r="I16" s="280">
        <v>0</v>
      </c>
      <c r="J16" s="281">
        <v>0</v>
      </c>
      <c r="K16" s="282">
        <v>0</v>
      </c>
      <c r="L16" s="283">
        <v>0</v>
      </c>
      <c r="M16" s="284">
        <v>0</v>
      </c>
      <c r="N16" s="285">
        <f>SUM(F16,H16,J16,L16)</f>
        <v>0</v>
      </c>
      <c r="O16" s="286">
        <f>SUM(G16,I16,K16,M16)</f>
        <v>0</v>
      </c>
      <c r="R16" s="129"/>
      <c r="S16" s="130"/>
      <c r="T16" s="129"/>
      <c r="U16" s="130"/>
      <c r="V16" s="129"/>
      <c r="W16" s="130"/>
      <c r="X16" s="129"/>
      <c r="Y16" s="130"/>
      <c r="Z16" s="129"/>
      <c r="AA16" s="129"/>
      <c r="AB16" s="129"/>
      <c r="AC16" s="130"/>
      <c r="AD16" s="129"/>
      <c r="AE16" s="130"/>
      <c r="AF16" s="129"/>
      <c r="AG16" s="130"/>
      <c r="AH16" s="129"/>
      <c r="AI16" s="130"/>
      <c r="AJ16" s="129"/>
      <c r="AK16" s="130"/>
    </row>
    <row r="17" spans="1:37" s="111" customFormat="1" ht="15">
      <c r="A17" s="225"/>
      <c r="B17" s="287" t="s">
        <v>71</v>
      </c>
      <c r="C17" s="288" t="s">
        <v>7</v>
      </c>
      <c r="D17" s="289"/>
      <c r="E17" s="290"/>
      <c r="F17" s="291">
        <v>0</v>
      </c>
      <c r="G17" s="292">
        <v>0</v>
      </c>
      <c r="H17" s="293">
        <v>3</v>
      </c>
      <c r="I17" s="294">
        <v>934</v>
      </c>
      <c r="J17" s="295">
        <v>0</v>
      </c>
      <c r="K17" s="296">
        <v>0</v>
      </c>
      <c r="L17" s="297">
        <v>0</v>
      </c>
      <c r="M17" s="298">
        <v>0</v>
      </c>
      <c r="N17" s="299">
        <f>SUM(F17,H17,J17,L17)</f>
        <v>3</v>
      </c>
      <c r="O17" s="300">
        <f>SUM(G17,I17,K17,M17)</f>
        <v>934</v>
      </c>
      <c r="R17" s="129"/>
      <c r="S17" s="130"/>
      <c r="T17" s="129"/>
      <c r="U17" s="130"/>
      <c r="V17" s="129"/>
      <c r="W17" s="130"/>
      <c r="X17" s="129"/>
      <c r="Y17" s="130"/>
      <c r="Z17" s="129"/>
      <c r="AA17" s="129"/>
      <c r="AB17" s="129"/>
      <c r="AC17" s="130"/>
      <c r="AD17" s="129"/>
      <c r="AE17" s="130"/>
      <c r="AF17" s="129"/>
      <c r="AG17" s="130"/>
      <c r="AH17" s="129"/>
      <c r="AI17" s="130"/>
      <c r="AJ17" s="129"/>
      <c r="AK17" s="130"/>
    </row>
    <row r="18" spans="1:37" s="111" customFormat="1" ht="15">
      <c r="A18" s="226"/>
      <c r="B18" s="220"/>
      <c r="C18" s="131"/>
      <c r="D18" s="121"/>
      <c r="E18" s="126"/>
      <c r="F18" s="240"/>
      <c r="G18" s="241"/>
      <c r="H18" s="242"/>
      <c r="I18" s="243"/>
      <c r="J18" s="244"/>
      <c r="K18" s="245"/>
      <c r="L18" s="246"/>
      <c r="M18" s="247"/>
      <c r="N18" s="248"/>
      <c r="O18" s="212"/>
      <c r="R18" s="129"/>
      <c r="S18" s="130"/>
      <c r="T18" s="129"/>
      <c r="U18" s="130"/>
      <c r="V18" s="129"/>
      <c r="W18" s="130"/>
      <c r="X18" s="129"/>
      <c r="Y18" s="130"/>
      <c r="Z18" s="129"/>
      <c r="AA18" s="134"/>
      <c r="AB18" s="129"/>
      <c r="AC18" s="130"/>
      <c r="AD18" s="129"/>
      <c r="AE18" s="130"/>
      <c r="AF18" s="129"/>
      <c r="AG18" s="130"/>
      <c r="AH18" s="129"/>
      <c r="AI18" s="130"/>
      <c r="AJ18" s="129"/>
      <c r="AK18" s="130"/>
    </row>
    <row r="19" spans="1:37" s="111" customFormat="1" ht="15">
      <c r="A19" s="225" t="s">
        <v>11</v>
      </c>
      <c r="B19" s="273" t="s">
        <v>72</v>
      </c>
      <c r="C19" s="274" t="s">
        <v>6</v>
      </c>
      <c r="D19" s="275"/>
      <c r="E19" s="276"/>
      <c r="F19" s="277">
        <v>0</v>
      </c>
      <c r="G19" s="278">
        <v>0</v>
      </c>
      <c r="H19" s="279">
        <v>0</v>
      </c>
      <c r="I19" s="280">
        <v>0</v>
      </c>
      <c r="J19" s="281">
        <v>0</v>
      </c>
      <c r="K19" s="282">
        <v>0</v>
      </c>
      <c r="L19" s="283">
        <v>0</v>
      </c>
      <c r="M19" s="284">
        <v>0</v>
      </c>
      <c r="N19" s="285">
        <f>SUM(F19,H19,J19,L19)</f>
        <v>0</v>
      </c>
      <c r="O19" s="286">
        <f>SUM(G19,I19,K19,M19)</f>
        <v>0</v>
      </c>
      <c r="R19" s="129"/>
      <c r="S19" s="130"/>
      <c r="T19" s="129"/>
      <c r="U19" s="130"/>
      <c r="V19" s="129"/>
      <c r="W19" s="130"/>
      <c r="X19" s="129"/>
      <c r="Y19" s="130"/>
      <c r="Z19" s="129"/>
      <c r="AA19" s="129"/>
      <c r="AB19" s="129"/>
      <c r="AC19" s="130"/>
      <c r="AD19" s="129"/>
      <c r="AE19" s="130"/>
      <c r="AF19" s="129"/>
      <c r="AG19" s="130"/>
      <c r="AH19" s="129"/>
      <c r="AI19" s="130"/>
      <c r="AJ19" s="129"/>
      <c r="AK19" s="130"/>
    </row>
    <row r="20" spans="1:37" s="111" customFormat="1" ht="15">
      <c r="A20" s="225"/>
      <c r="B20" s="287" t="s">
        <v>73</v>
      </c>
      <c r="C20" s="288" t="s">
        <v>7</v>
      </c>
      <c r="D20" s="289"/>
      <c r="E20" s="290"/>
      <c r="F20" s="291">
        <v>0</v>
      </c>
      <c r="G20" s="292">
        <v>0</v>
      </c>
      <c r="H20" s="293">
        <v>0</v>
      </c>
      <c r="I20" s="294">
        <v>0</v>
      </c>
      <c r="J20" s="295">
        <v>0</v>
      </c>
      <c r="K20" s="296">
        <v>0</v>
      </c>
      <c r="L20" s="297">
        <v>1</v>
      </c>
      <c r="M20" s="298">
        <v>848.20500000000004</v>
      </c>
      <c r="N20" s="299">
        <f>SUM(F20,H20,J20,L20)</f>
        <v>1</v>
      </c>
      <c r="O20" s="300">
        <f>SUM(G20,I20,K20,M20)</f>
        <v>848.20500000000004</v>
      </c>
      <c r="R20" s="129"/>
      <c r="S20" s="130"/>
      <c r="T20" s="129"/>
      <c r="U20" s="130"/>
      <c r="V20" s="129"/>
      <c r="W20" s="130"/>
      <c r="X20" s="129"/>
      <c r="Y20" s="130"/>
      <c r="Z20" s="129"/>
      <c r="AA20" s="129"/>
      <c r="AB20" s="129"/>
      <c r="AC20" s="130"/>
      <c r="AD20" s="129"/>
      <c r="AE20" s="130"/>
      <c r="AF20" s="129"/>
      <c r="AG20" s="130"/>
      <c r="AH20" s="129"/>
      <c r="AI20" s="130"/>
      <c r="AJ20" s="129"/>
      <c r="AK20" s="130"/>
    </row>
    <row r="21" spans="1:37" s="111" customFormat="1" ht="15">
      <c r="A21" s="226"/>
      <c r="B21" s="220"/>
      <c r="C21" s="131"/>
      <c r="D21" s="121"/>
      <c r="E21" s="126"/>
      <c r="F21" s="240"/>
      <c r="G21" s="241"/>
      <c r="H21" s="242"/>
      <c r="I21" s="243"/>
      <c r="J21" s="244"/>
      <c r="K21" s="245"/>
      <c r="L21" s="246"/>
      <c r="M21" s="247"/>
      <c r="N21" s="248"/>
      <c r="O21" s="212"/>
      <c r="R21" s="129"/>
      <c r="S21" s="130"/>
      <c r="T21" s="129"/>
      <c r="U21" s="130"/>
      <c r="V21" s="129"/>
      <c r="W21" s="130"/>
      <c r="X21" s="129"/>
      <c r="Y21" s="130"/>
      <c r="Z21" s="129"/>
      <c r="AA21" s="134"/>
      <c r="AB21" s="129"/>
      <c r="AC21" s="130"/>
      <c r="AD21" s="129"/>
      <c r="AE21" s="130"/>
      <c r="AF21" s="129"/>
      <c r="AG21" s="130"/>
      <c r="AH21" s="129"/>
      <c r="AI21" s="130"/>
      <c r="AJ21" s="129"/>
      <c r="AK21" s="130"/>
    </row>
    <row r="22" spans="1:37" s="111" customFormat="1" ht="15">
      <c r="A22" s="225" t="s">
        <v>12</v>
      </c>
      <c r="B22" s="273" t="s">
        <v>74</v>
      </c>
      <c r="C22" s="274" t="s">
        <v>6</v>
      </c>
      <c r="D22" s="275"/>
      <c r="E22" s="276"/>
      <c r="F22" s="277">
        <v>2</v>
      </c>
      <c r="G22" s="278">
        <v>4550</v>
      </c>
      <c r="H22" s="279">
        <v>2</v>
      </c>
      <c r="I22" s="280">
        <v>1540</v>
      </c>
      <c r="J22" s="281">
        <v>4</v>
      </c>
      <c r="K22" s="282">
        <v>2872</v>
      </c>
      <c r="L22" s="283">
        <v>2</v>
      </c>
      <c r="M22" s="284">
        <v>649</v>
      </c>
      <c r="N22" s="285">
        <f>SUM(F22,H22,J22,L22)</f>
        <v>10</v>
      </c>
      <c r="O22" s="286">
        <f>SUM(G22,I22,K22,M22)</f>
        <v>9611</v>
      </c>
      <c r="R22" s="129"/>
      <c r="S22" s="130"/>
      <c r="T22" s="129"/>
      <c r="U22" s="130"/>
      <c r="V22" s="129"/>
      <c r="W22" s="130"/>
      <c r="X22" s="129"/>
      <c r="Y22" s="130"/>
      <c r="Z22" s="129"/>
      <c r="AA22" s="129"/>
      <c r="AB22" s="129"/>
      <c r="AC22" s="130"/>
      <c r="AD22" s="129"/>
      <c r="AE22" s="130"/>
      <c r="AF22" s="129"/>
      <c r="AG22" s="130"/>
      <c r="AH22" s="129"/>
      <c r="AI22" s="130"/>
      <c r="AJ22" s="129"/>
      <c r="AK22" s="130"/>
    </row>
    <row r="23" spans="1:37" s="111" customFormat="1" ht="15">
      <c r="A23" s="225"/>
      <c r="B23" s="287" t="s">
        <v>75</v>
      </c>
      <c r="C23" s="288" t="s">
        <v>7</v>
      </c>
      <c r="D23" s="289"/>
      <c r="E23" s="290"/>
      <c r="F23" s="291">
        <v>25</v>
      </c>
      <c r="G23" s="292">
        <v>2025.7840000000001</v>
      </c>
      <c r="H23" s="293">
        <v>18</v>
      </c>
      <c r="I23" s="294">
        <v>1060</v>
      </c>
      <c r="J23" s="295">
        <v>20</v>
      </c>
      <c r="K23" s="296">
        <v>1782</v>
      </c>
      <c r="L23" s="297">
        <v>25</v>
      </c>
      <c r="M23" s="298">
        <v>3826.328</v>
      </c>
      <c r="N23" s="299">
        <f>SUM(F23,H23,J23,L23)</f>
        <v>88</v>
      </c>
      <c r="O23" s="300">
        <f>SUM(G23,I23,K23,M23)</f>
        <v>8694.1119999999992</v>
      </c>
      <c r="R23" s="129"/>
      <c r="S23" s="130"/>
      <c r="T23" s="129"/>
      <c r="U23" s="130"/>
      <c r="V23" s="129"/>
      <c r="W23" s="130"/>
      <c r="X23" s="129"/>
      <c r="Y23" s="130"/>
      <c r="Z23" s="129"/>
      <c r="AA23" s="129"/>
      <c r="AB23" s="129"/>
      <c r="AC23" s="130"/>
      <c r="AD23" s="129"/>
      <c r="AE23" s="130"/>
      <c r="AF23" s="129"/>
      <c r="AG23" s="130"/>
      <c r="AH23" s="129"/>
      <c r="AI23" s="130"/>
      <c r="AJ23" s="129"/>
      <c r="AK23" s="130"/>
    </row>
    <row r="24" spans="1:37" s="111" customFormat="1" ht="15">
      <c r="A24" s="226"/>
      <c r="B24" s="220"/>
      <c r="C24" s="131"/>
      <c r="D24" s="121"/>
      <c r="E24" s="126"/>
      <c r="F24" s="240"/>
      <c r="G24" s="241"/>
      <c r="H24" s="242"/>
      <c r="I24" s="243"/>
      <c r="J24" s="244"/>
      <c r="K24" s="245"/>
      <c r="L24" s="246"/>
      <c r="M24" s="247"/>
      <c r="N24" s="248"/>
      <c r="O24" s="212"/>
      <c r="R24" s="129"/>
      <c r="S24" s="130"/>
      <c r="T24" s="129"/>
      <c r="U24" s="130"/>
      <c r="V24" s="129"/>
      <c r="W24" s="130"/>
      <c r="X24" s="129"/>
      <c r="Y24" s="130"/>
      <c r="Z24" s="129"/>
      <c r="AA24" s="134"/>
      <c r="AB24" s="129"/>
      <c r="AC24" s="130"/>
      <c r="AD24" s="129"/>
      <c r="AE24" s="130"/>
      <c r="AF24" s="129"/>
      <c r="AG24" s="130"/>
      <c r="AH24" s="129"/>
      <c r="AI24" s="130"/>
      <c r="AJ24" s="129"/>
      <c r="AK24" s="130"/>
    </row>
    <row r="25" spans="1:37" s="111" customFormat="1" ht="15">
      <c r="A25" s="225" t="s">
        <v>13</v>
      </c>
      <c r="B25" s="273" t="s">
        <v>76</v>
      </c>
      <c r="C25" s="274" t="s">
        <v>6</v>
      </c>
      <c r="D25" s="275"/>
      <c r="E25" s="276"/>
      <c r="F25" s="277">
        <v>0</v>
      </c>
      <c r="G25" s="278">
        <v>0</v>
      </c>
      <c r="H25" s="279">
        <v>0</v>
      </c>
      <c r="I25" s="280">
        <v>0</v>
      </c>
      <c r="J25" s="281">
        <v>0</v>
      </c>
      <c r="K25" s="282">
        <v>0</v>
      </c>
      <c r="L25" s="283">
        <v>0</v>
      </c>
      <c r="M25" s="284">
        <v>0</v>
      </c>
      <c r="N25" s="285">
        <f>SUM(F25,H25,J25,L25)</f>
        <v>0</v>
      </c>
      <c r="O25" s="286">
        <f>SUM(G25,I25,K25,M25)</f>
        <v>0</v>
      </c>
      <c r="R25" s="129"/>
      <c r="S25" s="130"/>
      <c r="T25" s="129"/>
      <c r="U25" s="130"/>
      <c r="V25" s="129"/>
      <c r="W25" s="130"/>
      <c r="X25" s="129"/>
      <c r="Y25" s="130"/>
      <c r="Z25" s="129"/>
      <c r="AA25" s="129"/>
      <c r="AB25" s="129"/>
      <c r="AC25" s="130"/>
      <c r="AD25" s="129"/>
      <c r="AE25" s="130"/>
      <c r="AF25" s="129"/>
      <c r="AG25" s="130"/>
      <c r="AH25" s="129"/>
      <c r="AI25" s="130"/>
      <c r="AJ25" s="129"/>
      <c r="AK25" s="130"/>
    </row>
    <row r="26" spans="1:37" s="111" customFormat="1" ht="15">
      <c r="A26" s="225"/>
      <c r="B26" s="287" t="s">
        <v>77</v>
      </c>
      <c r="C26" s="288" t="s">
        <v>7</v>
      </c>
      <c r="D26" s="289"/>
      <c r="E26" s="290"/>
      <c r="F26" s="291">
        <v>0</v>
      </c>
      <c r="G26" s="292">
        <v>0</v>
      </c>
      <c r="H26" s="293">
        <v>0</v>
      </c>
      <c r="I26" s="294">
        <v>0</v>
      </c>
      <c r="J26" s="295">
        <v>0</v>
      </c>
      <c r="K26" s="296">
        <v>0</v>
      </c>
      <c r="L26" s="297">
        <v>0</v>
      </c>
      <c r="M26" s="298">
        <v>0</v>
      </c>
      <c r="N26" s="299">
        <f>SUM(F26,H26,J26,L26)</f>
        <v>0</v>
      </c>
      <c r="O26" s="300">
        <f>SUM(G26,I26,K26,M26)</f>
        <v>0</v>
      </c>
      <c r="Q26" s="135"/>
      <c r="R26" s="129"/>
      <c r="S26" s="130"/>
      <c r="T26" s="129"/>
      <c r="U26" s="130"/>
      <c r="V26" s="129"/>
      <c r="W26" s="130"/>
      <c r="X26" s="129"/>
      <c r="Y26" s="130"/>
      <c r="Z26" s="129"/>
      <c r="AA26" s="129"/>
      <c r="AB26" s="129"/>
      <c r="AC26" s="130"/>
      <c r="AD26" s="129"/>
      <c r="AE26" s="130"/>
      <c r="AF26" s="129"/>
      <c r="AG26" s="130"/>
      <c r="AH26" s="129"/>
      <c r="AI26" s="130"/>
      <c r="AJ26" s="129"/>
      <c r="AK26" s="130"/>
    </row>
    <row r="27" spans="1:37" s="111" customFormat="1" ht="15">
      <c r="A27" s="226"/>
      <c r="B27" s="220"/>
      <c r="C27" s="131"/>
      <c r="D27" s="121"/>
      <c r="E27" s="126"/>
      <c r="F27" s="240"/>
      <c r="G27" s="241"/>
      <c r="H27" s="242"/>
      <c r="I27" s="243"/>
      <c r="J27" s="244"/>
      <c r="K27" s="245"/>
      <c r="L27" s="246"/>
      <c r="M27" s="247"/>
      <c r="N27" s="248"/>
      <c r="O27" s="212"/>
      <c r="R27" s="129"/>
      <c r="S27" s="130"/>
      <c r="T27" s="129"/>
      <c r="U27" s="130"/>
      <c r="V27" s="129"/>
      <c r="W27" s="130"/>
      <c r="X27" s="129"/>
      <c r="Y27" s="130"/>
      <c r="Z27" s="129"/>
      <c r="AA27" s="134"/>
      <c r="AB27" s="129"/>
      <c r="AC27" s="130"/>
      <c r="AD27" s="129"/>
      <c r="AE27" s="130"/>
      <c r="AF27" s="129"/>
      <c r="AG27" s="130"/>
      <c r="AH27" s="129"/>
      <c r="AI27" s="130"/>
      <c r="AJ27" s="129"/>
      <c r="AK27" s="130"/>
    </row>
    <row r="28" spans="1:37" s="111" customFormat="1" ht="15">
      <c r="A28" s="225" t="s">
        <v>14</v>
      </c>
      <c r="B28" s="273" t="s">
        <v>78</v>
      </c>
      <c r="C28" s="274" t="s">
        <v>6</v>
      </c>
      <c r="D28" s="275"/>
      <c r="E28" s="276"/>
      <c r="F28" s="277">
        <v>0</v>
      </c>
      <c r="G28" s="278">
        <v>0</v>
      </c>
      <c r="H28" s="279">
        <v>1</v>
      </c>
      <c r="I28" s="280">
        <v>476</v>
      </c>
      <c r="J28" s="281">
        <v>1</v>
      </c>
      <c r="K28" s="282">
        <v>660</v>
      </c>
      <c r="L28" s="283">
        <v>0</v>
      </c>
      <c r="M28" s="284">
        <v>0</v>
      </c>
      <c r="N28" s="285">
        <f>SUM(F28,H28,J28,L28)</f>
        <v>2</v>
      </c>
      <c r="O28" s="286">
        <f>SUM(G28,I28,K28,M28)</f>
        <v>1136</v>
      </c>
      <c r="R28" s="129"/>
      <c r="S28" s="130"/>
      <c r="T28" s="129"/>
      <c r="U28" s="130"/>
      <c r="V28" s="129"/>
      <c r="W28" s="130"/>
      <c r="X28" s="129"/>
      <c r="Y28" s="130"/>
      <c r="Z28" s="129"/>
      <c r="AA28" s="129"/>
      <c r="AB28" s="129"/>
      <c r="AC28" s="130"/>
      <c r="AD28" s="129"/>
      <c r="AE28" s="130"/>
      <c r="AF28" s="129"/>
      <c r="AG28" s="130"/>
      <c r="AH28" s="129"/>
      <c r="AI28" s="130"/>
      <c r="AJ28" s="129"/>
      <c r="AK28" s="130"/>
    </row>
    <row r="29" spans="1:37" s="111" customFormat="1" ht="15">
      <c r="A29" s="225" t="s">
        <v>15</v>
      </c>
      <c r="B29" s="287" t="s">
        <v>79</v>
      </c>
      <c r="C29" s="288" t="s">
        <v>7</v>
      </c>
      <c r="D29" s="289"/>
      <c r="E29" s="290"/>
      <c r="F29" s="291">
        <v>0</v>
      </c>
      <c r="G29" s="292">
        <v>0</v>
      </c>
      <c r="H29" s="293">
        <v>1</v>
      </c>
      <c r="I29" s="294">
        <v>152</v>
      </c>
      <c r="J29" s="295">
        <v>0</v>
      </c>
      <c r="K29" s="296">
        <v>0</v>
      </c>
      <c r="L29" s="297">
        <v>1</v>
      </c>
      <c r="M29" s="298">
        <v>265</v>
      </c>
      <c r="N29" s="299">
        <f>SUM(F29,H29,J29,L29)</f>
        <v>2</v>
      </c>
      <c r="O29" s="300">
        <f>SUM(G29,I29,K29,M29)</f>
        <v>417</v>
      </c>
      <c r="R29" s="129"/>
      <c r="S29" s="130"/>
      <c r="T29" s="129"/>
      <c r="U29" s="130"/>
      <c r="V29" s="129"/>
      <c r="W29" s="130"/>
      <c r="X29" s="129"/>
      <c r="Y29" s="130"/>
      <c r="Z29" s="129"/>
      <c r="AA29" s="129"/>
      <c r="AB29" s="129"/>
      <c r="AC29" s="130"/>
      <c r="AD29" s="129"/>
      <c r="AE29" s="130"/>
      <c r="AF29" s="129"/>
      <c r="AG29" s="130"/>
      <c r="AH29" s="129"/>
      <c r="AI29" s="130"/>
      <c r="AJ29" s="129"/>
      <c r="AK29" s="130"/>
    </row>
    <row r="30" spans="1:37" s="111" customFormat="1" ht="15">
      <c r="A30" s="226"/>
      <c r="B30" s="220"/>
      <c r="C30" s="131"/>
      <c r="D30" s="121"/>
      <c r="E30" s="126"/>
      <c r="F30" s="240"/>
      <c r="G30" s="241"/>
      <c r="H30" s="242"/>
      <c r="I30" s="243"/>
      <c r="J30" s="244"/>
      <c r="K30" s="245"/>
      <c r="L30" s="246"/>
      <c r="M30" s="247"/>
      <c r="N30" s="248"/>
      <c r="O30" s="212"/>
      <c r="Q30" s="136"/>
      <c r="R30" s="129"/>
      <c r="S30" s="130"/>
      <c r="T30" s="129"/>
      <c r="U30" s="130"/>
      <c r="V30" s="129"/>
      <c r="W30" s="130"/>
      <c r="X30" s="129"/>
      <c r="Y30" s="130"/>
      <c r="Z30" s="129"/>
      <c r="AA30" s="129"/>
      <c r="AB30" s="129"/>
      <c r="AC30" s="130"/>
      <c r="AD30" s="129"/>
      <c r="AE30" s="130"/>
      <c r="AF30" s="129"/>
      <c r="AG30" s="130"/>
      <c r="AH30" s="129"/>
      <c r="AI30" s="130"/>
      <c r="AJ30" s="129"/>
      <c r="AK30" s="130"/>
    </row>
    <row r="31" spans="1:37" s="111" customFormat="1" ht="15">
      <c r="A31" s="225" t="s">
        <v>18</v>
      </c>
      <c r="B31" s="273" t="s">
        <v>80</v>
      </c>
      <c r="C31" s="274" t="s">
        <v>6</v>
      </c>
      <c r="D31" s="275"/>
      <c r="E31" s="276"/>
      <c r="F31" s="277">
        <v>3</v>
      </c>
      <c r="G31" s="278">
        <v>7793.8559999999998</v>
      </c>
      <c r="H31" s="279">
        <v>1</v>
      </c>
      <c r="I31" s="280">
        <v>3215</v>
      </c>
      <c r="J31" s="281">
        <v>1</v>
      </c>
      <c r="K31" s="282">
        <v>550</v>
      </c>
      <c r="L31" s="283">
        <v>0</v>
      </c>
      <c r="M31" s="284">
        <v>0</v>
      </c>
      <c r="N31" s="285">
        <f>SUM(F31,H31,J31,L31)</f>
        <v>5</v>
      </c>
      <c r="O31" s="286">
        <f>SUM(G31,I31,K31,M31)</f>
        <v>11558.856</v>
      </c>
      <c r="R31" s="129"/>
      <c r="S31" s="130"/>
      <c r="T31" s="129"/>
      <c r="U31" s="130"/>
      <c r="V31" s="129"/>
      <c r="W31" s="130"/>
      <c r="X31" s="129"/>
      <c r="Y31" s="130"/>
      <c r="Z31" s="129"/>
      <c r="AA31" s="129"/>
      <c r="AB31" s="129"/>
      <c r="AC31" s="130"/>
      <c r="AD31" s="129"/>
      <c r="AE31" s="130"/>
      <c r="AF31" s="129"/>
      <c r="AG31" s="130"/>
      <c r="AH31" s="129"/>
      <c r="AI31" s="130"/>
      <c r="AJ31" s="129"/>
      <c r="AK31" s="130"/>
    </row>
    <row r="32" spans="1:37" s="111" customFormat="1" ht="13.5" customHeight="1">
      <c r="A32" s="225"/>
      <c r="B32" s="287" t="s">
        <v>81</v>
      </c>
      <c r="C32" s="288" t="s">
        <v>7</v>
      </c>
      <c r="D32" s="289"/>
      <c r="E32" s="290"/>
      <c r="F32" s="291">
        <v>3</v>
      </c>
      <c r="G32" s="292">
        <v>1604</v>
      </c>
      <c r="H32" s="293">
        <v>0</v>
      </c>
      <c r="I32" s="294">
        <v>0</v>
      </c>
      <c r="J32" s="295">
        <v>2</v>
      </c>
      <c r="K32" s="296">
        <v>178</v>
      </c>
      <c r="L32" s="297">
        <v>1</v>
      </c>
      <c r="M32" s="298">
        <v>788</v>
      </c>
      <c r="N32" s="299">
        <f>SUM(F32,H32,J32,L32)</f>
        <v>6</v>
      </c>
      <c r="O32" s="300">
        <f>SUM(G32,I32,K32,M32)</f>
        <v>2570</v>
      </c>
      <c r="Q32" s="135"/>
      <c r="R32" s="129"/>
      <c r="S32" s="130"/>
      <c r="T32" s="129"/>
      <c r="U32" s="130"/>
      <c r="V32" s="129"/>
      <c r="W32" s="130"/>
      <c r="X32" s="129"/>
      <c r="Y32" s="130"/>
      <c r="Z32" s="129"/>
      <c r="AA32" s="129"/>
      <c r="AB32" s="129"/>
      <c r="AC32" s="130"/>
      <c r="AD32" s="129"/>
      <c r="AE32" s="130"/>
      <c r="AF32" s="129"/>
      <c r="AG32" s="130"/>
      <c r="AH32" s="129"/>
      <c r="AI32" s="130"/>
      <c r="AJ32" s="129"/>
      <c r="AK32" s="130"/>
    </row>
    <row r="33" spans="1:37" s="111" customFormat="1" ht="15" hidden="1">
      <c r="A33" s="226"/>
      <c r="B33" s="220"/>
      <c r="C33" s="131"/>
      <c r="D33" s="121"/>
      <c r="E33" s="126"/>
      <c r="F33" s="240"/>
      <c r="G33" s="241"/>
      <c r="H33" s="242"/>
      <c r="I33" s="243"/>
      <c r="J33" s="244"/>
      <c r="K33" s="245"/>
      <c r="L33" s="246"/>
      <c r="M33" s="247"/>
      <c r="N33" s="248"/>
      <c r="O33" s="212"/>
      <c r="R33" s="129"/>
      <c r="S33" s="130"/>
      <c r="T33" s="129"/>
      <c r="U33" s="130"/>
      <c r="V33" s="129"/>
      <c r="W33" s="130"/>
      <c r="X33" s="129"/>
      <c r="Y33" s="130"/>
      <c r="Z33" s="129"/>
      <c r="AA33" s="134"/>
      <c r="AB33" s="129"/>
      <c r="AC33" s="130"/>
      <c r="AD33" s="129"/>
      <c r="AE33" s="130"/>
      <c r="AF33" s="129"/>
      <c r="AG33" s="130"/>
      <c r="AH33" s="129"/>
      <c r="AI33" s="130"/>
      <c r="AJ33" s="129"/>
      <c r="AK33" s="130"/>
    </row>
    <row r="34" spans="1:37" s="143" customFormat="1" ht="15" hidden="1">
      <c r="A34" s="227" t="s">
        <v>52</v>
      </c>
      <c r="B34" s="221"/>
      <c r="C34" s="137" t="s">
        <v>6</v>
      </c>
      <c r="D34" s="138"/>
      <c r="E34" s="139"/>
      <c r="F34" s="252">
        <v>1</v>
      </c>
      <c r="G34" s="253">
        <v>1225.422</v>
      </c>
      <c r="H34" s="254" t="e">
        <v>#REF!</v>
      </c>
      <c r="I34" s="255" t="e">
        <v>#REF!</v>
      </c>
      <c r="J34" s="256"/>
      <c r="K34" s="257"/>
      <c r="L34" s="258"/>
      <c r="M34" s="259"/>
      <c r="N34" s="260"/>
      <c r="O34" s="261"/>
      <c r="R34" s="144"/>
      <c r="S34" s="145"/>
      <c r="T34" s="144"/>
      <c r="U34" s="145"/>
      <c r="V34" s="144"/>
      <c r="W34" s="145"/>
      <c r="X34" s="144"/>
      <c r="Y34" s="145"/>
      <c r="Z34" s="144"/>
      <c r="AA34" s="146"/>
      <c r="AB34" s="144"/>
      <c r="AC34" s="145"/>
      <c r="AD34" s="144"/>
      <c r="AE34" s="145"/>
      <c r="AF34" s="144"/>
      <c r="AG34" s="145"/>
      <c r="AH34" s="144"/>
      <c r="AI34" s="145"/>
      <c r="AJ34" s="144"/>
      <c r="AK34" s="145"/>
    </row>
    <row r="35" spans="1:37" s="143" customFormat="1" ht="15" hidden="1">
      <c r="A35" s="227"/>
      <c r="B35" s="221"/>
      <c r="C35" s="137" t="s">
        <v>7</v>
      </c>
      <c r="D35" s="138"/>
      <c r="E35" s="139"/>
      <c r="F35" s="252">
        <v>0</v>
      </c>
      <c r="G35" s="253">
        <v>0</v>
      </c>
      <c r="H35" s="254" t="e">
        <v>#REF!</v>
      </c>
      <c r="I35" s="255" t="e">
        <v>#REF!</v>
      </c>
      <c r="J35" s="256"/>
      <c r="K35" s="257"/>
      <c r="L35" s="258"/>
      <c r="M35" s="259"/>
      <c r="N35" s="260"/>
      <c r="O35" s="261"/>
      <c r="R35" s="144"/>
      <c r="S35" s="145"/>
      <c r="T35" s="144"/>
      <c r="U35" s="145"/>
      <c r="V35" s="144"/>
      <c r="W35" s="145"/>
      <c r="X35" s="144"/>
      <c r="Y35" s="145"/>
      <c r="Z35" s="144"/>
      <c r="AA35" s="146"/>
      <c r="AB35" s="144"/>
      <c r="AC35" s="145"/>
      <c r="AD35" s="144"/>
      <c r="AE35" s="145"/>
      <c r="AF35" s="144"/>
      <c r="AG35" s="145"/>
      <c r="AH35" s="144"/>
      <c r="AI35" s="145"/>
      <c r="AJ35" s="144"/>
      <c r="AK35" s="145"/>
    </row>
    <row r="36" spans="1:37" s="143" customFormat="1" ht="15" hidden="1">
      <c r="A36" s="228"/>
      <c r="B36" s="222"/>
      <c r="C36" s="147"/>
      <c r="D36" s="148"/>
      <c r="E36" s="149"/>
      <c r="F36" s="262"/>
      <c r="G36" s="263"/>
      <c r="H36" s="264"/>
      <c r="I36" s="265"/>
      <c r="J36" s="266"/>
      <c r="K36" s="267"/>
      <c r="L36" s="268"/>
      <c r="M36" s="269"/>
      <c r="N36" s="270"/>
      <c r="O36" s="271"/>
      <c r="R36" s="144"/>
      <c r="S36" s="145"/>
      <c r="T36" s="144"/>
      <c r="U36" s="145"/>
      <c r="V36" s="144"/>
      <c r="W36" s="145"/>
      <c r="X36" s="144"/>
      <c r="Y36" s="145"/>
      <c r="Z36" s="144"/>
      <c r="AA36" s="146"/>
      <c r="AB36" s="144"/>
      <c r="AC36" s="145"/>
      <c r="AD36" s="144"/>
      <c r="AE36" s="145"/>
      <c r="AF36" s="144"/>
      <c r="AG36" s="145"/>
      <c r="AH36" s="144"/>
      <c r="AI36" s="145"/>
      <c r="AJ36" s="144"/>
      <c r="AK36" s="145"/>
    </row>
    <row r="37" spans="1:37" s="143" customFormat="1" ht="15" hidden="1">
      <c r="A37" s="227" t="s">
        <v>53</v>
      </c>
      <c r="B37" s="221"/>
      <c r="C37" s="137" t="s">
        <v>6</v>
      </c>
      <c r="D37" s="138"/>
      <c r="E37" s="139"/>
      <c r="F37" s="252"/>
      <c r="G37" s="253"/>
      <c r="H37" s="254" t="e">
        <v>#REF!</v>
      </c>
      <c r="I37" s="255" t="e">
        <v>#REF!</v>
      </c>
      <c r="J37" s="256"/>
      <c r="K37" s="257"/>
      <c r="L37" s="258"/>
      <c r="M37" s="259"/>
      <c r="N37" s="260"/>
      <c r="O37" s="261"/>
      <c r="R37" s="144"/>
      <c r="S37" s="145"/>
      <c r="T37" s="144"/>
      <c r="U37" s="145"/>
      <c r="V37" s="144"/>
      <c r="W37" s="145"/>
      <c r="X37" s="144"/>
      <c r="Y37" s="145"/>
      <c r="Z37" s="144"/>
      <c r="AA37" s="146"/>
      <c r="AB37" s="144"/>
      <c r="AC37" s="145"/>
      <c r="AD37" s="144"/>
      <c r="AE37" s="145"/>
      <c r="AF37" s="144"/>
      <c r="AG37" s="145"/>
      <c r="AH37" s="144"/>
      <c r="AI37" s="145"/>
      <c r="AJ37" s="144"/>
      <c r="AK37" s="145"/>
    </row>
    <row r="38" spans="1:37" s="143" customFormat="1" ht="15" hidden="1">
      <c r="A38" s="227"/>
      <c r="B38" s="221"/>
      <c r="C38" s="137" t="s">
        <v>7</v>
      </c>
      <c r="D38" s="138"/>
      <c r="E38" s="139"/>
      <c r="F38" s="252"/>
      <c r="G38" s="253"/>
      <c r="H38" s="254" t="e">
        <v>#REF!</v>
      </c>
      <c r="I38" s="255" t="e">
        <v>#REF!</v>
      </c>
      <c r="J38" s="256"/>
      <c r="K38" s="257"/>
      <c r="L38" s="258"/>
      <c r="M38" s="259"/>
      <c r="N38" s="260"/>
      <c r="O38" s="261"/>
      <c r="R38" s="144"/>
      <c r="S38" s="145"/>
      <c r="T38" s="144"/>
      <c r="U38" s="145"/>
      <c r="V38" s="144"/>
      <c r="W38" s="145"/>
      <c r="X38" s="144"/>
      <c r="Y38" s="145"/>
      <c r="Z38" s="144"/>
      <c r="AA38" s="146"/>
      <c r="AB38" s="144"/>
      <c r="AC38" s="145"/>
      <c r="AD38" s="144"/>
      <c r="AE38" s="145"/>
      <c r="AF38" s="144"/>
      <c r="AG38" s="145"/>
      <c r="AH38" s="144"/>
      <c r="AI38" s="145"/>
      <c r="AJ38" s="144"/>
      <c r="AK38" s="145"/>
    </row>
    <row r="39" spans="1:37" s="143" customFormat="1" ht="15" hidden="1">
      <c r="A39" s="228"/>
      <c r="B39" s="222"/>
      <c r="C39" s="147"/>
      <c r="D39" s="148"/>
      <c r="E39" s="149"/>
      <c r="F39" s="262"/>
      <c r="G39" s="263"/>
      <c r="H39" s="264"/>
      <c r="I39" s="265"/>
      <c r="J39" s="266"/>
      <c r="K39" s="267"/>
      <c r="L39" s="268"/>
      <c r="M39" s="269"/>
      <c r="N39" s="270"/>
      <c r="O39" s="271"/>
      <c r="R39" s="144"/>
      <c r="S39" s="145"/>
      <c r="T39" s="144"/>
      <c r="U39" s="145"/>
      <c r="V39" s="144"/>
      <c r="W39" s="145"/>
      <c r="X39" s="144"/>
      <c r="Y39" s="145"/>
      <c r="Z39" s="144"/>
      <c r="AA39" s="146"/>
      <c r="AB39" s="144"/>
      <c r="AC39" s="145"/>
      <c r="AD39" s="144"/>
      <c r="AE39" s="145"/>
      <c r="AF39" s="144"/>
      <c r="AG39" s="145"/>
      <c r="AH39" s="144"/>
      <c r="AI39" s="145"/>
      <c r="AJ39" s="144"/>
      <c r="AK39" s="145"/>
    </row>
    <row r="40" spans="1:37" s="143" customFormat="1" ht="15" hidden="1">
      <c r="A40" s="227" t="s">
        <v>54</v>
      </c>
      <c r="B40" s="221"/>
      <c r="C40" s="137" t="s">
        <v>6</v>
      </c>
      <c r="D40" s="138"/>
      <c r="E40" s="139"/>
      <c r="F40" s="252"/>
      <c r="G40" s="253"/>
      <c r="H40" s="254" t="e">
        <v>#REF!</v>
      </c>
      <c r="I40" s="255" t="e">
        <v>#REF!</v>
      </c>
      <c r="J40" s="256"/>
      <c r="K40" s="257"/>
      <c r="L40" s="258"/>
      <c r="M40" s="259"/>
      <c r="N40" s="260"/>
      <c r="O40" s="261"/>
      <c r="R40" s="144"/>
      <c r="S40" s="145"/>
      <c r="T40" s="144"/>
      <c r="U40" s="145"/>
      <c r="V40" s="144"/>
      <c r="W40" s="145"/>
      <c r="X40" s="144"/>
      <c r="Y40" s="145"/>
      <c r="Z40" s="144"/>
      <c r="AA40" s="146"/>
      <c r="AB40" s="144"/>
      <c r="AC40" s="145"/>
      <c r="AD40" s="144"/>
      <c r="AE40" s="145"/>
      <c r="AF40" s="144"/>
      <c r="AG40" s="145"/>
      <c r="AH40" s="144"/>
      <c r="AI40" s="145"/>
      <c r="AJ40" s="144"/>
      <c r="AK40" s="145"/>
    </row>
    <row r="41" spans="1:37" s="143" customFormat="1" ht="15" hidden="1">
      <c r="A41" s="227"/>
      <c r="B41" s="221"/>
      <c r="C41" s="137" t="s">
        <v>7</v>
      </c>
      <c r="D41" s="138"/>
      <c r="E41" s="139"/>
      <c r="F41" s="252"/>
      <c r="G41" s="253"/>
      <c r="H41" s="254" t="e">
        <v>#REF!</v>
      </c>
      <c r="I41" s="255" t="e">
        <v>#REF!</v>
      </c>
      <c r="J41" s="256"/>
      <c r="K41" s="257"/>
      <c r="L41" s="258"/>
      <c r="M41" s="259"/>
      <c r="N41" s="260"/>
      <c r="O41" s="261"/>
      <c r="R41" s="144"/>
      <c r="S41" s="145"/>
      <c r="T41" s="144"/>
      <c r="U41" s="145"/>
      <c r="V41" s="144"/>
      <c r="W41" s="145"/>
      <c r="X41" s="144"/>
      <c r="Y41" s="145"/>
      <c r="Z41" s="144"/>
      <c r="AA41" s="146"/>
      <c r="AB41" s="144"/>
      <c r="AC41" s="145"/>
      <c r="AD41" s="144"/>
      <c r="AE41" s="145"/>
      <c r="AF41" s="144"/>
      <c r="AG41" s="145"/>
      <c r="AH41" s="144"/>
      <c r="AI41" s="145"/>
      <c r="AJ41" s="144"/>
      <c r="AK41" s="145"/>
    </row>
    <row r="42" spans="1:37" s="143" customFormat="1" ht="15" hidden="1">
      <c r="A42" s="228"/>
      <c r="B42" s="222"/>
      <c r="C42" s="147"/>
      <c r="D42" s="148"/>
      <c r="E42" s="149"/>
      <c r="F42" s="262"/>
      <c r="G42" s="263"/>
      <c r="H42" s="264"/>
      <c r="I42" s="265"/>
      <c r="J42" s="266"/>
      <c r="K42" s="267"/>
      <c r="L42" s="268"/>
      <c r="M42" s="269"/>
      <c r="N42" s="270"/>
      <c r="O42" s="271"/>
      <c r="R42" s="144"/>
      <c r="S42" s="145"/>
      <c r="T42" s="144"/>
      <c r="U42" s="145"/>
      <c r="V42" s="144"/>
      <c r="W42" s="145"/>
      <c r="X42" s="144"/>
      <c r="Y42" s="145"/>
      <c r="Z42" s="144"/>
      <c r="AA42" s="146"/>
      <c r="AB42" s="144"/>
      <c r="AC42" s="145"/>
      <c r="AD42" s="144"/>
      <c r="AE42" s="145"/>
      <c r="AF42" s="144"/>
      <c r="AG42" s="145"/>
      <c r="AH42" s="144"/>
      <c r="AI42" s="145"/>
      <c r="AJ42" s="144"/>
      <c r="AK42" s="145"/>
    </row>
    <row r="43" spans="1:37" s="143" customFormat="1" ht="15" hidden="1">
      <c r="A43" s="227" t="s">
        <v>55</v>
      </c>
      <c r="B43" s="221"/>
      <c r="C43" s="137" t="s">
        <v>6</v>
      </c>
      <c r="D43" s="138"/>
      <c r="E43" s="139"/>
      <c r="F43" s="252">
        <v>1</v>
      </c>
      <c r="G43" s="253">
        <v>6432.4340000000002</v>
      </c>
      <c r="H43" s="254" t="e">
        <v>#REF!</v>
      </c>
      <c r="I43" s="255" t="e">
        <v>#REF!</v>
      </c>
      <c r="J43" s="256"/>
      <c r="K43" s="257"/>
      <c r="L43" s="258"/>
      <c r="M43" s="259"/>
      <c r="N43" s="260"/>
      <c r="O43" s="261"/>
      <c r="R43" s="144"/>
      <c r="S43" s="145"/>
      <c r="T43" s="144"/>
      <c r="U43" s="145"/>
      <c r="V43" s="144"/>
      <c r="W43" s="145"/>
      <c r="X43" s="144"/>
      <c r="Y43" s="145"/>
      <c r="Z43" s="144"/>
      <c r="AA43" s="146"/>
      <c r="AB43" s="144"/>
      <c r="AC43" s="145"/>
      <c r="AD43" s="144"/>
      <c r="AE43" s="145"/>
      <c r="AF43" s="144"/>
      <c r="AG43" s="145"/>
      <c r="AH43" s="144"/>
      <c r="AI43" s="145"/>
      <c r="AJ43" s="144"/>
      <c r="AK43" s="145"/>
    </row>
    <row r="44" spans="1:37" s="143" customFormat="1" ht="15" hidden="1">
      <c r="A44" s="227"/>
      <c r="B44" s="221"/>
      <c r="C44" s="137" t="s">
        <v>7</v>
      </c>
      <c r="D44" s="138"/>
      <c r="E44" s="139"/>
      <c r="F44" s="252">
        <v>0</v>
      </c>
      <c r="G44" s="253"/>
      <c r="H44" s="254" t="e">
        <v>#REF!</v>
      </c>
      <c r="I44" s="255" t="e">
        <v>#REF!</v>
      </c>
      <c r="J44" s="256"/>
      <c r="K44" s="257"/>
      <c r="L44" s="258"/>
      <c r="M44" s="259"/>
      <c r="N44" s="260"/>
      <c r="O44" s="261"/>
      <c r="R44" s="144"/>
      <c r="S44" s="145"/>
      <c r="T44" s="144"/>
      <c r="U44" s="145"/>
      <c r="V44" s="144"/>
      <c r="W44" s="145"/>
      <c r="X44" s="144"/>
      <c r="Y44" s="145"/>
      <c r="Z44" s="144"/>
      <c r="AA44" s="146"/>
      <c r="AB44" s="144"/>
      <c r="AC44" s="145"/>
      <c r="AD44" s="144"/>
      <c r="AE44" s="145"/>
      <c r="AF44" s="144"/>
      <c r="AG44" s="145"/>
      <c r="AH44" s="144"/>
      <c r="AI44" s="145"/>
      <c r="AJ44" s="144"/>
      <c r="AK44" s="145"/>
    </row>
    <row r="45" spans="1:37" s="143" customFormat="1" ht="15" hidden="1">
      <c r="A45" s="228"/>
      <c r="B45" s="222"/>
      <c r="C45" s="147"/>
      <c r="D45" s="148"/>
      <c r="E45" s="149"/>
      <c r="F45" s="262"/>
      <c r="G45" s="263"/>
      <c r="H45" s="264"/>
      <c r="I45" s="265"/>
      <c r="J45" s="266"/>
      <c r="K45" s="267"/>
      <c r="L45" s="268"/>
      <c r="M45" s="269"/>
      <c r="N45" s="270"/>
      <c r="O45" s="271"/>
      <c r="R45" s="144"/>
      <c r="S45" s="145"/>
      <c r="T45" s="144"/>
      <c r="U45" s="145"/>
      <c r="V45" s="144"/>
      <c r="W45" s="145"/>
      <c r="X45" s="144"/>
      <c r="Y45" s="145"/>
      <c r="Z45" s="144"/>
      <c r="AA45" s="146"/>
      <c r="AB45" s="144"/>
      <c r="AC45" s="145"/>
      <c r="AD45" s="144"/>
      <c r="AE45" s="145"/>
      <c r="AF45" s="144"/>
      <c r="AG45" s="145"/>
      <c r="AH45" s="144"/>
      <c r="AI45" s="145"/>
      <c r="AJ45" s="144"/>
      <c r="AK45" s="145"/>
    </row>
    <row r="46" spans="1:37" s="143" customFormat="1" ht="15" hidden="1">
      <c r="A46" s="227" t="s">
        <v>61</v>
      </c>
      <c r="B46" s="221"/>
      <c r="C46" s="137" t="s">
        <v>6</v>
      </c>
      <c r="D46" s="138"/>
      <c r="E46" s="139"/>
      <c r="F46" s="252"/>
      <c r="G46" s="253"/>
      <c r="H46" s="254" t="e">
        <v>#REF!</v>
      </c>
      <c r="I46" s="255" t="e">
        <v>#REF!</v>
      </c>
      <c r="J46" s="256"/>
      <c r="K46" s="257"/>
      <c r="L46" s="258"/>
      <c r="M46" s="259"/>
      <c r="N46" s="260"/>
      <c r="O46" s="261"/>
      <c r="R46" s="144"/>
      <c r="S46" s="145"/>
      <c r="T46" s="144"/>
      <c r="U46" s="145"/>
      <c r="V46" s="144"/>
      <c r="W46" s="145"/>
      <c r="X46" s="144"/>
      <c r="Y46" s="145"/>
      <c r="Z46" s="144"/>
      <c r="AA46" s="146"/>
      <c r="AB46" s="144"/>
      <c r="AC46" s="145"/>
      <c r="AD46" s="144"/>
      <c r="AE46" s="145"/>
      <c r="AF46" s="144"/>
      <c r="AG46" s="145"/>
      <c r="AH46" s="144"/>
      <c r="AI46" s="145"/>
      <c r="AJ46" s="144"/>
      <c r="AK46" s="145"/>
    </row>
    <row r="47" spans="1:37" s="143" customFormat="1" ht="15" hidden="1">
      <c r="A47" s="227"/>
      <c r="B47" s="221"/>
      <c r="C47" s="137" t="s">
        <v>7</v>
      </c>
      <c r="D47" s="138"/>
      <c r="E47" s="139"/>
      <c r="F47" s="252"/>
      <c r="G47" s="253"/>
      <c r="H47" s="254" t="e">
        <v>#REF!</v>
      </c>
      <c r="I47" s="255" t="e">
        <v>#REF!</v>
      </c>
      <c r="J47" s="256"/>
      <c r="K47" s="257"/>
      <c r="L47" s="258"/>
      <c r="M47" s="259"/>
      <c r="N47" s="260"/>
      <c r="O47" s="261"/>
      <c r="R47" s="144"/>
      <c r="S47" s="145"/>
      <c r="T47" s="144"/>
      <c r="U47" s="145"/>
      <c r="V47" s="144"/>
      <c r="W47" s="145"/>
      <c r="X47" s="144"/>
      <c r="Y47" s="145"/>
      <c r="Z47" s="144"/>
      <c r="AA47" s="146"/>
      <c r="AB47" s="144"/>
      <c r="AC47" s="145"/>
      <c r="AD47" s="144"/>
      <c r="AE47" s="145"/>
      <c r="AF47" s="144"/>
      <c r="AG47" s="145"/>
      <c r="AH47" s="144"/>
      <c r="AI47" s="145"/>
      <c r="AJ47" s="144"/>
      <c r="AK47" s="145"/>
    </row>
    <row r="48" spans="1:37" s="143" customFormat="1" ht="15" hidden="1">
      <c r="A48" s="228"/>
      <c r="B48" s="222"/>
      <c r="C48" s="147"/>
      <c r="D48" s="148"/>
      <c r="E48" s="149"/>
      <c r="F48" s="262"/>
      <c r="G48" s="263"/>
      <c r="H48" s="264"/>
      <c r="I48" s="265"/>
      <c r="J48" s="266"/>
      <c r="K48" s="267"/>
      <c r="L48" s="268"/>
      <c r="M48" s="269"/>
      <c r="N48" s="270"/>
      <c r="O48" s="271"/>
      <c r="R48" s="144"/>
      <c r="S48" s="145"/>
      <c r="T48" s="144"/>
      <c r="U48" s="145"/>
      <c r="V48" s="144"/>
      <c r="W48" s="145"/>
      <c r="X48" s="144"/>
      <c r="Y48" s="145"/>
      <c r="Z48" s="144"/>
      <c r="AA48" s="146"/>
      <c r="AB48" s="144"/>
      <c r="AC48" s="145"/>
      <c r="AD48" s="144"/>
      <c r="AE48" s="145"/>
      <c r="AF48" s="144"/>
      <c r="AG48" s="145"/>
      <c r="AH48" s="144"/>
      <c r="AI48" s="145"/>
      <c r="AJ48" s="144"/>
      <c r="AK48" s="145"/>
    </row>
    <row r="49" spans="1:37" s="143" customFormat="1" ht="13.5" hidden="1" customHeight="1">
      <c r="A49" s="227"/>
      <c r="B49" s="221"/>
      <c r="C49" s="137" t="s">
        <v>6</v>
      </c>
      <c r="D49" s="138"/>
      <c r="E49" s="139"/>
      <c r="F49" s="252"/>
      <c r="G49" s="253"/>
      <c r="H49" s="254" t="e">
        <v>#REF!</v>
      </c>
      <c r="I49" s="255" t="e">
        <v>#REF!</v>
      </c>
      <c r="J49" s="256"/>
      <c r="K49" s="257"/>
      <c r="L49" s="258"/>
      <c r="M49" s="259"/>
      <c r="N49" s="260"/>
      <c r="O49" s="261"/>
      <c r="R49" s="144"/>
      <c r="S49" s="145"/>
      <c r="T49" s="144"/>
      <c r="U49" s="145"/>
      <c r="V49" s="144"/>
      <c r="W49" s="145"/>
      <c r="X49" s="144"/>
      <c r="Y49" s="145"/>
      <c r="Z49" s="144"/>
      <c r="AA49" s="146"/>
      <c r="AB49" s="144"/>
      <c r="AC49" s="145"/>
      <c r="AD49" s="144"/>
      <c r="AE49" s="145"/>
      <c r="AF49" s="144"/>
      <c r="AG49" s="145"/>
      <c r="AH49" s="144"/>
      <c r="AI49" s="145"/>
      <c r="AJ49" s="144"/>
      <c r="AK49" s="145"/>
    </row>
    <row r="50" spans="1:37" s="143" customFormat="1" ht="15" hidden="1">
      <c r="A50" s="227"/>
      <c r="B50" s="221"/>
      <c r="C50" s="137" t="s">
        <v>7</v>
      </c>
      <c r="D50" s="138"/>
      <c r="E50" s="139"/>
      <c r="F50" s="252"/>
      <c r="G50" s="253"/>
      <c r="H50" s="254" t="e">
        <v>#REF!</v>
      </c>
      <c r="I50" s="255" t="e">
        <v>#REF!</v>
      </c>
      <c r="J50" s="256"/>
      <c r="K50" s="257"/>
      <c r="L50" s="258"/>
      <c r="M50" s="259"/>
      <c r="N50" s="260"/>
      <c r="O50" s="261"/>
      <c r="R50" s="144"/>
      <c r="S50" s="145"/>
      <c r="T50" s="144"/>
      <c r="U50" s="145"/>
      <c r="V50" s="144"/>
      <c r="W50" s="145"/>
      <c r="X50" s="144"/>
      <c r="Y50" s="145"/>
      <c r="Z50" s="144"/>
      <c r="AA50" s="146"/>
      <c r="AB50" s="144"/>
      <c r="AC50" s="145"/>
      <c r="AD50" s="144"/>
      <c r="AE50" s="145"/>
      <c r="AF50" s="144"/>
      <c r="AG50" s="145"/>
      <c r="AH50" s="144"/>
      <c r="AI50" s="145"/>
      <c r="AJ50" s="144"/>
      <c r="AK50" s="145"/>
    </row>
    <row r="51" spans="1:37" s="143" customFormat="1" ht="15" hidden="1">
      <c r="A51" s="228"/>
      <c r="B51" s="222"/>
      <c r="C51" s="147"/>
      <c r="D51" s="148"/>
      <c r="E51" s="149"/>
      <c r="F51" s="262"/>
      <c r="G51" s="263"/>
      <c r="H51" s="264"/>
      <c r="I51" s="265"/>
      <c r="J51" s="266"/>
      <c r="K51" s="267"/>
      <c r="L51" s="268"/>
      <c r="M51" s="269"/>
      <c r="N51" s="270"/>
      <c r="O51" s="271"/>
      <c r="R51" s="144"/>
      <c r="S51" s="145"/>
      <c r="T51" s="144"/>
      <c r="U51" s="145"/>
      <c r="V51" s="144"/>
      <c r="W51" s="145"/>
      <c r="X51" s="144"/>
      <c r="Y51" s="145"/>
      <c r="Z51" s="144"/>
      <c r="AA51" s="146"/>
      <c r="AB51" s="144"/>
      <c r="AC51" s="145"/>
      <c r="AD51" s="144"/>
      <c r="AE51" s="145"/>
      <c r="AF51" s="144"/>
      <c r="AG51" s="145"/>
      <c r="AH51" s="144"/>
      <c r="AI51" s="145"/>
      <c r="AJ51" s="144"/>
      <c r="AK51" s="145"/>
    </row>
    <row r="52" spans="1:37" s="143" customFormat="1" ht="15" hidden="1">
      <c r="A52" s="227"/>
      <c r="B52" s="221"/>
      <c r="C52" s="137" t="s">
        <v>6</v>
      </c>
      <c r="D52" s="138"/>
      <c r="E52" s="139"/>
      <c r="F52" s="252"/>
      <c r="G52" s="253"/>
      <c r="H52" s="254" t="e">
        <v>#REF!</v>
      </c>
      <c r="I52" s="255" t="e">
        <v>#REF!</v>
      </c>
      <c r="J52" s="256"/>
      <c r="K52" s="257"/>
      <c r="L52" s="258"/>
      <c r="M52" s="259"/>
      <c r="N52" s="260"/>
      <c r="O52" s="261"/>
      <c r="R52" s="144"/>
      <c r="S52" s="145"/>
      <c r="T52" s="144"/>
      <c r="U52" s="145"/>
      <c r="V52" s="144"/>
      <c r="W52" s="145"/>
      <c r="X52" s="144"/>
      <c r="Y52" s="145"/>
      <c r="Z52" s="144"/>
      <c r="AA52" s="146"/>
      <c r="AB52" s="144"/>
      <c r="AC52" s="145"/>
      <c r="AD52" s="144"/>
      <c r="AE52" s="145"/>
      <c r="AF52" s="144"/>
      <c r="AG52" s="145"/>
      <c r="AH52" s="144"/>
      <c r="AI52" s="145"/>
      <c r="AJ52" s="144"/>
      <c r="AK52" s="145"/>
    </row>
    <row r="53" spans="1:37" s="143" customFormat="1" ht="15" hidden="1">
      <c r="A53" s="227"/>
      <c r="B53" s="221"/>
      <c r="C53" s="137" t="s">
        <v>7</v>
      </c>
      <c r="D53" s="138"/>
      <c r="E53" s="139"/>
      <c r="F53" s="252"/>
      <c r="G53" s="253"/>
      <c r="H53" s="254" t="e">
        <v>#REF!</v>
      </c>
      <c r="I53" s="255" t="e">
        <v>#REF!</v>
      </c>
      <c r="J53" s="256"/>
      <c r="K53" s="257"/>
      <c r="L53" s="258"/>
      <c r="M53" s="259"/>
      <c r="N53" s="260"/>
      <c r="O53" s="261"/>
      <c r="R53" s="144"/>
      <c r="S53" s="145"/>
      <c r="T53" s="144"/>
      <c r="U53" s="145"/>
      <c r="V53" s="144"/>
      <c r="W53" s="145"/>
      <c r="X53" s="144"/>
      <c r="Y53" s="145"/>
      <c r="Z53" s="144"/>
      <c r="AA53" s="146"/>
      <c r="AB53" s="144"/>
      <c r="AC53" s="145"/>
      <c r="AD53" s="144"/>
      <c r="AE53" s="145"/>
      <c r="AF53" s="144"/>
      <c r="AG53" s="145"/>
      <c r="AH53" s="144"/>
      <c r="AI53" s="145"/>
      <c r="AJ53" s="144"/>
      <c r="AK53" s="145"/>
    </row>
    <row r="54" spans="1:37" s="143" customFormat="1" ht="15" hidden="1">
      <c r="A54" s="228"/>
      <c r="B54" s="222"/>
      <c r="C54" s="147"/>
      <c r="D54" s="148"/>
      <c r="E54" s="149"/>
      <c r="F54" s="262"/>
      <c r="G54" s="263"/>
      <c r="H54" s="264"/>
      <c r="I54" s="265"/>
      <c r="J54" s="266"/>
      <c r="K54" s="267"/>
      <c r="L54" s="268"/>
      <c r="M54" s="269"/>
      <c r="N54" s="270"/>
      <c r="O54" s="271"/>
      <c r="R54" s="144"/>
      <c r="S54" s="145"/>
      <c r="T54" s="144"/>
      <c r="U54" s="145"/>
      <c r="V54" s="144"/>
      <c r="W54" s="145"/>
      <c r="X54" s="144"/>
      <c r="Y54" s="145"/>
      <c r="Z54" s="144"/>
      <c r="AA54" s="146"/>
      <c r="AB54" s="144"/>
      <c r="AC54" s="145"/>
      <c r="AD54" s="144"/>
      <c r="AE54" s="145"/>
      <c r="AF54" s="144"/>
      <c r="AG54" s="145"/>
      <c r="AH54" s="144"/>
      <c r="AI54" s="145"/>
      <c r="AJ54" s="144"/>
      <c r="AK54" s="145"/>
    </row>
    <row r="55" spans="1:37" s="143" customFormat="1" ht="15" hidden="1">
      <c r="A55" s="227"/>
      <c r="B55" s="221"/>
      <c r="C55" s="137" t="s">
        <v>6</v>
      </c>
      <c r="D55" s="138"/>
      <c r="E55" s="139"/>
      <c r="F55" s="252"/>
      <c r="G55" s="253"/>
      <c r="H55" s="254" t="e">
        <v>#REF!</v>
      </c>
      <c r="I55" s="255" t="e">
        <v>#REF!</v>
      </c>
      <c r="J55" s="256"/>
      <c r="K55" s="257"/>
      <c r="L55" s="258"/>
      <c r="M55" s="259"/>
      <c r="N55" s="260"/>
      <c r="O55" s="261"/>
      <c r="R55" s="144"/>
      <c r="S55" s="145"/>
      <c r="T55" s="144"/>
      <c r="U55" s="145"/>
      <c r="V55" s="144"/>
      <c r="W55" s="145"/>
      <c r="X55" s="144"/>
      <c r="Y55" s="145"/>
      <c r="Z55" s="144"/>
      <c r="AA55" s="146"/>
      <c r="AB55" s="144"/>
      <c r="AC55" s="145"/>
      <c r="AD55" s="144"/>
      <c r="AE55" s="145"/>
      <c r="AF55" s="144"/>
      <c r="AG55" s="145"/>
      <c r="AH55" s="144"/>
      <c r="AI55" s="145"/>
      <c r="AJ55" s="144"/>
      <c r="AK55" s="145"/>
    </row>
    <row r="56" spans="1:37" s="143" customFormat="1" ht="15" hidden="1">
      <c r="A56" s="227"/>
      <c r="B56" s="221"/>
      <c r="C56" s="137" t="s">
        <v>7</v>
      </c>
      <c r="D56" s="138"/>
      <c r="E56" s="139"/>
      <c r="F56" s="252"/>
      <c r="G56" s="253"/>
      <c r="H56" s="254" t="e">
        <v>#REF!</v>
      </c>
      <c r="I56" s="255" t="e">
        <v>#REF!</v>
      </c>
      <c r="J56" s="256"/>
      <c r="K56" s="257"/>
      <c r="L56" s="258"/>
      <c r="M56" s="259"/>
      <c r="N56" s="260"/>
      <c r="O56" s="261"/>
      <c r="R56" s="144"/>
      <c r="S56" s="145"/>
      <c r="T56" s="144"/>
      <c r="U56" s="145"/>
      <c r="V56" s="144"/>
      <c r="W56" s="145"/>
      <c r="X56" s="144"/>
      <c r="Y56" s="145"/>
      <c r="Z56" s="144"/>
      <c r="AA56" s="146"/>
      <c r="AB56" s="144"/>
      <c r="AC56" s="145"/>
      <c r="AD56" s="144"/>
      <c r="AE56" s="145"/>
      <c r="AF56" s="144"/>
      <c r="AG56" s="145"/>
      <c r="AH56" s="144"/>
      <c r="AI56" s="145"/>
      <c r="AJ56" s="144"/>
      <c r="AK56" s="145"/>
    </row>
    <row r="57" spans="1:37" s="143" customFormat="1" ht="15">
      <c r="A57" s="229"/>
      <c r="B57" s="223"/>
      <c r="C57" s="160"/>
      <c r="D57" s="138"/>
      <c r="E57" s="139"/>
      <c r="F57" s="240"/>
      <c r="G57" s="241"/>
      <c r="H57" s="254"/>
      <c r="I57" s="255"/>
      <c r="J57" s="256"/>
      <c r="K57" s="257"/>
      <c r="L57" s="258"/>
      <c r="M57" s="259"/>
      <c r="N57" s="260"/>
      <c r="O57" s="261"/>
      <c r="R57" s="144"/>
      <c r="S57" s="145"/>
      <c r="T57" s="144"/>
      <c r="U57" s="145"/>
      <c r="V57" s="144"/>
      <c r="W57" s="145"/>
      <c r="X57" s="144"/>
      <c r="Y57" s="145"/>
      <c r="Z57" s="144"/>
      <c r="AA57" s="146"/>
      <c r="AB57" s="144"/>
      <c r="AC57" s="145"/>
      <c r="AD57" s="144"/>
      <c r="AE57" s="145"/>
      <c r="AF57" s="144"/>
      <c r="AG57" s="145"/>
      <c r="AH57" s="144"/>
      <c r="AI57" s="145"/>
      <c r="AJ57" s="144"/>
      <c r="AK57" s="145"/>
    </row>
    <row r="58" spans="1:37" s="154" customFormat="1" ht="15">
      <c r="A58" s="225" t="s">
        <v>38</v>
      </c>
      <c r="B58" s="219" t="s">
        <v>82</v>
      </c>
      <c r="C58" s="151"/>
      <c r="D58" s="152"/>
      <c r="E58" s="153"/>
      <c r="F58" s="231">
        <v>10</v>
      </c>
      <c r="G58" s="232">
        <v>13501.076999999999</v>
      </c>
      <c r="H58" s="233">
        <v>12</v>
      </c>
      <c r="I58" s="234">
        <v>40454</v>
      </c>
      <c r="J58" s="155">
        <v>20</v>
      </c>
      <c r="K58" s="235">
        <v>5062</v>
      </c>
      <c r="L58" s="236">
        <v>21</v>
      </c>
      <c r="M58" s="237">
        <v>25219.322</v>
      </c>
      <c r="N58" s="238">
        <f>SUM(F58,H58,J58,L58)</f>
        <v>63</v>
      </c>
      <c r="O58" s="239">
        <f>SUM(G58,I58,K58,M58)</f>
        <v>84236.399000000005</v>
      </c>
      <c r="R58" s="155"/>
      <c r="S58" s="156"/>
      <c r="T58" s="155"/>
      <c r="U58" s="156"/>
      <c r="V58" s="155"/>
      <c r="W58" s="156"/>
      <c r="X58" s="155"/>
      <c r="Y58" s="156"/>
      <c r="Z58" s="155"/>
      <c r="AA58" s="155"/>
      <c r="AB58" s="155"/>
      <c r="AC58" s="156"/>
      <c r="AD58" s="155"/>
      <c r="AE58" s="156"/>
      <c r="AF58" s="155"/>
      <c r="AG58" s="156"/>
      <c r="AH58" s="155"/>
      <c r="AI58" s="156"/>
      <c r="AJ58" s="155"/>
      <c r="AK58" s="156"/>
    </row>
    <row r="59" spans="1:37" s="154" customFormat="1" ht="15">
      <c r="A59" s="226"/>
      <c r="B59" s="220"/>
      <c r="C59" s="157"/>
      <c r="D59" s="152"/>
      <c r="E59" s="153"/>
      <c r="F59" s="240"/>
      <c r="G59" s="241"/>
      <c r="H59" s="242"/>
      <c r="I59" s="243"/>
      <c r="J59" s="244"/>
      <c r="K59" s="245"/>
      <c r="L59" s="246"/>
      <c r="M59" s="247"/>
      <c r="N59" s="248"/>
      <c r="O59" s="212"/>
      <c r="R59" s="155"/>
      <c r="S59" s="156"/>
      <c r="T59" s="155"/>
      <c r="U59" s="156"/>
      <c r="V59" s="155"/>
      <c r="W59" s="156"/>
      <c r="X59" s="155"/>
      <c r="Y59" s="156"/>
      <c r="Z59" s="155"/>
      <c r="AA59" s="158"/>
      <c r="AB59" s="155"/>
      <c r="AC59" s="156"/>
      <c r="AD59" s="155"/>
      <c r="AE59" s="156"/>
      <c r="AF59" s="155"/>
      <c r="AG59" s="156"/>
      <c r="AH59" s="155"/>
      <c r="AI59" s="156"/>
      <c r="AJ59" s="155"/>
      <c r="AK59" s="156"/>
    </row>
    <row r="60" spans="1:37" s="154" customFormat="1" ht="15">
      <c r="A60" s="225" t="s">
        <v>16</v>
      </c>
      <c r="B60" s="219" t="s">
        <v>83</v>
      </c>
      <c r="C60" s="151"/>
      <c r="D60" s="152"/>
      <c r="E60" s="153"/>
      <c r="F60" s="231">
        <v>94</v>
      </c>
      <c r="G60" s="232">
        <v>2573.1689999999999</v>
      </c>
      <c r="H60" s="236">
        <v>117</v>
      </c>
      <c r="I60" s="249">
        <v>26853</v>
      </c>
      <c r="J60" s="154">
        <v>137</v>
      </c>
      <c r="K60" s="272">
        <v>5711</v>
      </c>
      <c r="L60" s="250">
        <v>92</v>
      </c>
      <c r="M60" s="251">
        <v>1069.2579999999998</v>
      </c>
      <c r="N60" s="238">
        <f>SUM(F60,H60,J60,L60)</f>
        <v>440</v>
      </c>
      <c r="O60" s="239">
        <f>SUM(G60,I60,K60,M60)</f>
        <v>36206.427000000003</v>
      </c>
      <c r="P60" s="159"/>
      <c r="Q60" s="159"/>
      <c r="R60" s="155"/>
      <c r="S60" s="156"/>
      <c r="T60" s="155"/>
      <c r="U60" s="156"/>
      <c r="V60" s="155"/>
      <c r="W60" s="156"/>
      <c r="X60" s="155"/>
      <c r="Y60" s="156"/>
      <c r="Z60" s="155"/>
      <c r="AA60" s="155"/>
      <c r="AB60" s="155"/>
      <c r="AC60" s="156"/>
      <c r="AD60" s="155"/>
      <c r="AE60" s="156"/>
      <c r="AF60" s="155"/>
      <c r="AG60" s="156"/>
      <c r="AH60" s="155"/>
      <c r="AI60" s="156"/>
      <c r="AJ60" s="155"/>
      <c r="AK60" s="156"/>
    </row>
    <row r="61" spans="1:37" s="111" customFormat="1" ht="15" hidden="1">
      <c r="A61" s="227" t="s">
        <v>56</v>
      </c>
      <c r="B61" s="221"/>
      <c r="C61" s="160"/>
      <c r="D61" s="138"/>
      <c r="E61" s="139"/>
      <c r="F61" s="140">
        <v>1</v>
      </c>
      <c r="G61" s="208">
        <v>14</v>
      </c>
      <c r="H61" s="207" t="e">
        <v>#REF!</v>
      </c>
      <c r="I61" s="187" t="e">
        <v>#REF!</v>
      </c>
      <c r="J61" s="141"/>
      <c r="K61" s="199"/>
      <c r="L61" s="200" t="e">
        <v>#REF!</v>
      </c>
      <c r="M61" s="192" t="e">
        <v>#REF!</v>
      </c>
      <c r="N61" s="142"/>
      <c r="O61" s="211"/>
      <c r="P61" s="136"/>
      <c r="Q61" s="136"/>
      <c r="R61" s="129"/>
      <c r="S61" s="130"/>
      <c r="T61" s="129"/>
      <c r="U61" s="130"/>
      <c r="V61" s="129"/>
      <c r="W61" s="130"/>
      <c r="X61" s="129"/>
      <c r="Y61" s="130"/>
      <c r="Z61" s="129"/>
      <c r="AA61" s="129"/>
      <c r="AB61" s="129"/>
      <c r="AC61" s="130"/>
      <c r="AD61" s="129"/>
      <c r="AE61" s="130"/>
      <c r="AF61" s="129"/>
      <c r="AG61" s="130"/>
      <c r="AH61" s="129"/>
      <c r="AI61" s="130"/>
      <c r="AJ61" s="129"/>
      <c r="AK61" s="130"/>
    </row>
    <row r="62" spans="1:37" s="111" customFormat="1" ht="15" hidden="1">
      <c r="A62" s="227" t="s">
        <v>16</v>
      </c>
      <c r="B62" s="221"/>
      <c r="C62" s="160"/>
      <c r="D62" s="138"/>
      <c r="E62" s="139"/>
      <c r="F62" s="140">
        <v>13</v>
      </c>
      <c r="G62" s="208">
        <v>68.06</v>
      </c>
      <c r="H62" s="207" t="e">
        <v>#REF!</v>
      </c>
      <c r="I62" s="187" t="e">
        <v>#REF!</v>
      </c>
      <c r="J62" s="141"/>
      <c r="K62" s="199"/>
      <c r="L62" s="200" t="e">
        <v>#REF!</v>
      </c>
      <c r="M62" s="192" t="e">
        <v>#REF!</v>
      </c>
      <c r="N62" s="142"/>
      <c r="O62" s="211"/>
      <c r="P62" s="136"/>
      <c r="Q62" s="136"/>
      <c r="R62" s="129"/>
      <c r="S62" s="130"/>
      <c r="T62" s="129"/>
      <c r="U62" s="130"/>
      <c r="V62" s="129"/>
      <c r="W62" s="130"/>
      <c r="X62" s="129"/>
      <c r="Y62" s="130"/>
      <c r="Z62" s="129"/>
      <c r="AA62" s="129"/>
      <c r="AB62" s="129"/>
      <c r="AC62" s="130"/>
      <c r="AD62" s="129"/>
      <c r="AE62" s="130"/>
      <c r="AF62" s="129"/>
      <c r="AG62" s="130"/>
      <c r="AH62" s="129"/>
      <c r="AI62" s="130"/>
      <c r="AJ62" s="129"/>
      <c r="AK62" s="130"/>
    </row>
    <row r="63" spans="1:37" s="111" customFormat="1" ht="15" hidden="1">
      <c r="A63" s="227" t="s">
        <v>57</v>
      </c>
      <c r="B63" s="221"/>
      <c r="C63" s="160"/>
      <c r="D63" s="138"/>
      <c r="E63" s="139"/>
      <c r="F63" s="140">
        <v>1</v>
      </c>
      <c r="G63" s="208">
        <v>60</v>
      </c>
      <c r="H63" s="207" t="e">
        <v>#REF!</v>
      </c>
      <c r="I63" s="187" t="e">
        <v>#REF!</v>
      </c>
      <c r="J63" s="141"/>
      <c r="K63" s="199"/>
      <c r="L63" s="200" t="e">
        <v>#REF!</v>
      </c>
      <c r="M63" s="192" t="e">
        <v>#REF!</v>
      </c>
      <c r="N63" s="142"/>
      <c r="O63" s="211"/>
      <c r="P63" s="136"/>
      <c r="Q63" s="136"/>
      <c r="R63" s="129"/>
      <c r="S63" s="130"/>
      <c r="T63" s="129"/>
      <c r="U63" s="130"/>
      <c r="V63" s="129"/>
      <c r="W63" s="130"/>
      <c r="X63" s="129"/>
      <c r="Y63" s="130"/>
      <c r="Z63" s="129"/>
      <c r="AA63" s="129"/>
      <c r="AB63" s="129"/>
      <c r="AC63" s="130"/>
      <c r="AD63" s="129"/>
      <c r="AE63" s="130"/>
      <c r="AF63" s="129"/>
      <c r="AG63" s="130"/>
      <c r="AH63" s="129"/>
      <c r="AI63" s="130"/>
      <c r="AJ63" s="129"/>
      <c r="AK63" s="130"/>
    </row>
    <row r="64" spans="1:37" s="111" customFormat="1" ht="15" hidden="1">
      <c r="A64" s="227" t="s">
        <v>58</v>
      </c>
      <c r="B64" s="221"/>
      <c r="C64" s="160"/>
      <c r="D64" s="138"/>
      <c r="E64" s="139"/>
      <c r="F64" s="140">
        <v>0</v>
      </c>
      <c r="G64" s="208">
        <v>0</v>
      </c>
      <c r="H64" s="207" t="e">
        <v>#REF!</v>
      </c>
      <c r="I64" s="187" t="e">
        <v>#REF!</v>
      </c>
      <c r="J64" s="141"/>
      <c r="K64" s="199"/>
      <c r="L64" s="200" t="e">
        <v>#REF!</v>
      </c>
      <c r="M64" s="192" t="e">
        <v>#REF!</v>
      </c>
      <c r="N64" s="142"/>
      <c r="O64" s="211"/>
      <c r="P64" s="136"/>
      <c r="Q64" s="136"/>
      <c r="R64" s="129"/>
      <c r="S64" s="130"/>
      <c r="T64" s="129"/>
      <c r="U64" s="130"/>
      <c r="V64" s="129"/>
      <c r="W64" s="130"/>
      <c r="X64" s="129"/>
      <c r="Y64" s="130"/>
      <c r="Z64" s="129"/>
      <c r="AA64" s="129"/>
      <c r="AB64" s="129"/>
      <c r="AC64" s="130"/>
      <c r="AD64" s="129"/>
      <c r="AE64" s="130"/>
      <c r="AF64" s="129"/>
      <c r="AG64" s="130"/>
      <c r="AH64" s="129"/>
      <c r="AI64" s="130"/>
      <c r="AJ64" s="129"/>
      <c r="AK64" s="130"/>
    </row>
    <row r="65" spans="1:37" s="111" customFormat="1" ht="15" hidden="1">
      <c r="A65" s="227" t="s">
        <v>59</v>
      </c>
      <c r="B65" s="221"/>
      <c r="C65" s="160"/>
      <c r="D65" s="138"/>
      <c r="E65" s="139"/>
      <c r="F65" s="140">
        <v>14</v>
      </c>
      <c r="G65" s="208">
        <v>22.7</v>
      </c>
      <c r="H65" s="207" t="e">
        <v>#REF!</v>
      </c>
      <c r="I65" s="187" t="e">
        <v>#REF!</v>
      </c>
      <c r="J65" s="141"/>
      <c r="K65" s="199"/>
      <c r="L65" s="200" t="e">
        <v>#REF!</v>
      </c>
      <c r="M65" s="192" t="e">
        <v>#REF!</v>
      </c>
      <c r="N65" s="142"/>
      <c r="O65" s="211"/>
      <c r="P65" s="136"/>
      <c r="Q65" s="136"/>
      <c r="R65" s="129"/>
      <c r="S65" s="130"/>
      <c r="T65" s="129"/>
      <c r="U65" s="130"/>
      <c r="V65" s="129"/>
      <c r="W65" s="130"/>
      <c r="X65" s="129"/>
      <c r="Y65" s="130"/>
      <c r="Z65" s="129"/>
      <c r="AA65" s="129"/>
      <c r="AB65" s="129"/>
      <c r="AC65" s="130"/>
      <c r="AD65" s="129"/>
      <c r="AE65" s="130"/>
      <c r="AF65" s="129"/>
      <c r="AG65" s="130"/>
      <c r="AH65" s="129"/>
      <c r="AI65" s="130"/>
      <c r="AJ65" s="129"/>
      <c r="AK65" s="130"/>
    </row>
    <row r="66" spans="1:37" s="111" customFormat="1" ht="15" hidden="1">
      <c r="A66" s="227" t="s">
        <v>60</v>
      </c>
      <c r="B66" s="221"/>
      <c r="C66" s="160"/>
      <c r="D66" s="138"/>
      <c r="E66" s="139"/>
      <c r="F66" s="140">
        <v>5</v>
      </c>
      <c r="G66" s="208">
        <v>13.861000000000001</v>
      </c>
      <c r="H66" s="207" t="e">
        <v>#REF!</v>
      </c>
      <c r="I66" s="187" t="e">
        <v>#REF!</v>
      </c>
      <c r="J66" s="141"/>
      <c r="K66" s="199"/>
      <c r="L66" s="200" t="e">
        <v>#REF!</v>
      </c>
      <c r="M66" s="192" t="e">
        <v>#REF!</v>
      </c>
      <c r="N66" s="142"/>
      <c r="O66" s="211"/>
      <c r="P66" s="136"/>
      <c r="Q66" s="136"/>
      <c r="R66" s="129"/>
      <c r="S66" s="130"/>
      <c r="T66" s="129"/>
      <c r="U66" s="130"/>
      <c r="V66" s="129"/>
      <c r="W66" s="130"/>
      <c r="X66" s="129"/>
      <c r="Y66" s="130"/>
      <c r="Z66" s="129"/>
      <c r="AA66" s="129"/>
      <c r="AB66" s="129"/>
      <c r="AC66" s="130"/>
      <c r="AD66" s="129"/>
      <c r="AE66" s="130"/>
      <c r="AF66" s="129"/>
      <c r="AG66" s="130"/>
      <c r="AH66" s="129"/>
      <c r="AI66" s="130"/>
      <c r="AJ66" s="129"/>
      <c r="AK66" s="130"/>
    </row>
    <row r="67" spans="1:37" s="111" customFormat="1" ht="15">
      <c r="A67" s="226"/>
      <c r="B67" s="220"/>
      <c r="C67" s="131"/>
      <c r="D67" s="121"/>
      <c r="E67" s="126"/>
      <c r="F67" s="150"/>
      <c r="G67" s="209"/>
      <c r="H67" s="206"/>
      <c r="I67" s="188"/>
      <c r="J67" s="132"/>
      <c r="K67" s="198"/>
      <c r="L67" s="201"/>
      <c r="M67" s="193"/>
      <c r="N67" s="133"/>
      <c r="O67" s="210"/>
      <c r="P67" s="136"/>
      <c r="Q67" s="136"/>
      <c r="R67" s="129"/>
      <c r="S67" s="130"/>
      <c r="T67" s="129"/>
      <c r="U67" s="130"/>
      <c r="V67" s="129"/>
      <c r="W67" s="130"/>
      <c r="X67" s="129"/>
      <c r="Y67" s="130"/>
      <c r="Z67" s="129"/>
      <c r="AA67" s="129"/>
      <c r="AB67" s="129"/>
      <c r="AC67" s="130"/>
      <c r="AD67" s="129"/>
      <c r="AE67" s="130"/>
      <c r="AF67" s="129"/>
      <c r="AG67" s="130"/>
      <c r="AH67" s="129"/>
      <c r="AI67" s="130"/>
      <c r="AJ67" s="129"/>
      <c r="AK67" s="130"/>
    </row>
    <row r="68" spans="1:37" s="168" customFormat="1" ht="15">
      <c r="A68" s="230" t="s">
        <v>0</v>
      </c>
      <c r="B68" s="224" t="s">
        <v>84</v>
      </c>
      <c r="C68" s="161"/>
      <c r="D68" s="162"/>
      <c r="E68" s="163"/>
      <c r="F68" s="164">
        <f t="shared" ref="F68:M68" si="0">SUM(F10,F11,F13,F14,F16,F17,F19,F20,F22,F23,F25,F26,F28,F29,F31,F32,F58,F60)</f>
        <v>205</v>
      </c>
      <c r="G68" s="202">
        <f t="shared" si="0"/>
        <v>44986.066999999995</v>
      </c>
      <c r="H68" s="203">
        <f t="shared" si="0"/>
        <v>235</v>
      </c>
      <c r="I68" s="189">
        <f t="shared" si="0"/>
        <v>84428</v>
      </c>
      <c r="J68" s="164">
        <f t="shared" si="0"/>
        <v>272</v>
      </c>
      <c r="K68" s="202">
        <v>42751</v>
      </c>
      <c r="L68" s="203">
        <f t="shared" si="0"/>
        <v>224</v>
      </c>
      <c r="M68" s="194">
        <f t="shared" si="0"/>
        <v>45130.94</v>
      </c>
      <c r="N68" s="165">
        <f>SUM(N10:N60)</f>
        <v>936</v>
      </c>
      <c r="O68" s="213">
        <v>199982</v>
      </c>
      <c r="P68" s="164"/>
      <c r="Q68" s="166"/>
      <c r="R68" s="155"/>
      <c r="S68" s="167"/>
      <c r="T68" s="155"/>
      <c r="U68" s="167"/>
      <c r="V68" s="155"/>
      <c r="W68" s="167"/>
      <c r="X68" s="155"/>
      <c r="Y68" s="167"/>
      <c r="Z68" s="155"/>
      <c r="AA68" s="156"/>
      <c r="AB68" s="155"/>
      <c r="AC68" s="167"/>
      <c r="AD68" s="155"/>
      <c r="AE68" s="167"/>
      <c r="AF68" s="155"/>
      <c r="AG68" s="167"/>
      <c r="AH68" s="155"/>
      <c r="AI68" s="167"/>
      <c r="AJ68" s="155"/>
      <c r="AK68" s="167"/>
    </row>
    <row r="69" spans="1:37" s="111" customFormat="1" ht="13.8" thickBot="1">
      <c r="A69" s="169"/>
      <c r="B69" s="218"/>
      <c r="C69" s="170"/>
      <c r="D69" s="171"/>
      <c r="E69" s="171"/>
      <c r="F69" s="172"/>
      <c r="G69" s="204"/>
      <c r="H69" s="205"/>
      <c r="I69" s="190"/>
      <c r="J69" s="173"/>
      <c r="K69" s="204"/>
      <c r="L69" s="205"/>
      <c r="M69" s="195"/>
      <c r="N69" s="174"/>
      <c r="O69" s="175"/>
      <c r="P69" s="109"/>
      <c r="Q69" s="127"/>
      <c r="R69" s="104"/>
      <c r="S69" s="104"/>
      <c r="T69" s="104"/>
      <c r="U69" s="104"/>
      <c r="V69" s="104"/>
      <c r="W69" s="104"/>
      <c r="X69" s="104"/>
      <c r="Y69" s="104"/>
      <c r="Z69" s="104"/>
      <c r="AA69" s="104"/>
      <c r="AB69" s="104"/>
      <c r="AC69" s="104"/>
      <c r="AD69" s="104"/>
      <c r="AE69" s="104"/>
      <c r="AF69" s="104"/>
      <c r="AG69" s="104"/>
      <c r="AH69" s="104"/>
      <c r="AI69" s="104"/>
      <c r="AJ69" s="104"/>
      <c r="AK69" s="104"/>
    </row>
    <row r="70" spans="1:37" s="106" customFormat="1" ht="10.199999999999999" thickTop="1">
      <c r="A70" s="176" t="s">
        <v>62</v>
      </c>
      <c r="B70" s="176"/>
      <c r="C70" s="177"/>
      <c r="D70" s="178"/>
      <c r="E70" s="178"/>
      <c r="F70" s="176" t="s">
        <v>63</v>
      </c>
      <c r="G70" s="177"/>
      <c r="H70" s="176" t="s">
        <v>64</v>
      </c>
      <c r="I70" s="177"/>
      <c r="J70" s="109" t="s">
        <v>19</v>
      </c>
      <c r="K70" s="109"/>
      <c r="L70" s="109"/>
      <c r="M70" s="109"/>
      <c r="N70" s="109"/>
      <c r="O70" s="109"/>
      <c r="P70" s="109"/>
    </row>
    <row r="71" spans="1:37" s="106" customFormat="1" ht="9.6">
      <c r="A71" s="179" t="s">
        <v>17</v>
      </c>
      <c r="B71" s="179"/>
      <c r="C71" s="179"/>
      <c r="D71" s="180"/>
      <c r="E71" s="180"/>
      <c r="F71" s="179"/>
      <c r="G71" s="179"/>
      <c r="H71" s="179"/>
      <c r="I71" s="181"/>
      <c r="J71" s="182"/>
      <c r="K71" s="182"/>
      <c r="L71" s="182"/>
      <c r="M71" s="182"/>
      <c r="N71" s="182"/>
      <c r="O71" s="182"/>
      <c r="P71" s="109"/>
    </row>
    <row r="73" spans="1:37">
      <c r="N73" s="185"/>
      <c r="O73" s="185"/>
    </row>
    <row r="74" spans="1:37" s="111" customFormat="1" ht="10.199999999999999">
      <c r="A74" s="184"/>
      <c r="B74" s="184"/>
      <c r="C74" s="109"/>
      <c r="D74" s="113"/>
      <c r="E74" s="113"/>
      <c r="F74" s="109"/>
      <c r="G74" s="109"/>
      <c r="H74" s="109"/>
      <c r="I74" s="109"/>
      <c r="J74" s="109"/>
      <c r="K74" s="109"/>
      <c r="L74" s="109"/>
      <c r="M74" s="109"/>
      <c r="P74" s="109"/>
    </row>
    <row r="75" spans="1:37" s="111" customFormat="1" ht="7.5" customHeight="1">
      <c r="C75" s="109"/>
      <c r="D75" s="113"/>
      <c r="E75" s="113"/>
      <c r="F75" s="109"/>
      <c r="G75" s="109"/>
      <c r="H75" s="109"/>
      <c r="I75" s="109"/>
      <c r="J75" s="109"/>
      <c r="K75" s="109"/>
      <c r="L75" s="109"/>
      <c r="M75" s="109"/>
      <c r="N75" s="109"/>
      <c r="O75" s="109"/>
      <c r="P75" s="109"/>
    </row>
    <row r="76" spans="1:37" s="108" customFormat="1" ht="15">
      <c r="C76" s="105"/>
      <c r="D76" s="105"/>
      <c r="E76" s="105"/>
      <c r="F76" s="105"/>
      <c r="G76" s="105"/>
      <c r="H76" s="105"/>
      <c r="I76" s="105"/>
      <c r="J76" s="105"/>
      <c r="K76" s="105"/>
      <c r="L76" s="105"/>
      <c r="M76" s="105"/>
      <c r="N76" s="105"/>
      <c r="O76" s="105"/>
      <c r="P76" s="105"/>
      <c r="Q76" s="105"/>
      <c r="R76" s="105"/>
      <c r="S76" s="105"/>
    </row>
    <row r="77" spans="1:37" s="108" customFormat="1" ht="15">
      <c r="C77" s="561"/>
      <c r="D77" s="561"/>
      <c r="E77" s="561"/>
      <c r="F77" s="561"/>
      <c r="G77" s="561"/>
      <c r="H77" s="561"/>
      <c r="I77" s="561"/>
      <c r="J77" s="561"/>
      <c r="K77" s="561"/>
      <c r="L77" s="561"/>
      <c r="M77" s="561"/>
      <c r="N77" s="561"/>
    </row>
  </sheetData>
  <mergeCells count="19">
    <mergeCell ref="AH7:AI7"/>
    <mergeCell ref="AJ7:AK7"/>
    <mergeCell ref="Z7:AA7"/>
    <mergeCell ref="AB7:AC7"/>
    <mergeCell ref="AD7:AE7"/>
    <mergeCell ref="AF7:AG7"/>
    <mergeCell ref="A1:O1"/>
    <mergeCell ref="A7:C8"/>
    <mergeCell ref="D7:E7"/>
    <mergeCell ref="F7:G7"/>
    <mergeCell ref="H7:I7"/>
    <mergeCell ref="T7:U7"/>
    <mergeCell ref="V7:W7"/>
    <mergeCell ref="X7:Y7"/>
    <mergeCell ref="C77:N77"/>
    <mergeCell ref="J7:K7"/>
    <mergeCell ref="L7:M7"/>
    <mergeCell ref="N7:O7"/>
    <mergeCell ref="R7:S7"/>
  </mergeCells>
  <phoneticPr fontId="3" type="noConversion"/>
  <printOptions horizontalCentered="1"/>
  <pageMargins left="0.75" right="0.75" top="0.89" bottom="1" header="0.5" footer="0.5"/>
  <pageSetup scale="76" orientation="landscape" r:id="rId1"/>
  <headerFooter alignWithMargins="0"/>
  <colBreaks count="1" manualBreakCount="1">
    <brk id="15" max="1048575" man="1"/>
  </col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J45"/>
  <sheetViews>
    <sheetView zoomScaleNormal="100" workbookViewId="0">
      <selection sqref="A1:N1"/>
    </sheetView>
  </sheetViews>
  <sheetFormatPr defaultRowHeight="12.6"/>
  <cols>
    <col min="1" max="1" width="14.109375" customWidth="1"/>
    <col min="2" max="2" width="2.33203125" bestFit="1" customWidth="1"/>
    <col min="3" max="3" width="6.5546875" style="83" bestFit="1" customWidth="1"/>
    <col min="4" max="4" width="9.44140625" style="83" bestFit="1" customWidth="1"/>
    <col min="5" max="5" width="8.33203125" bestFit="1" customWidth="1"/>
    <col min="6" max="6" width="11.6640625" bestFit="1" customWidth="1"/>
    <col min="7" max="7" width="7.6640625" bestFit="1" customWidth="1"/>
    <col min="8" max="8" width="11.44140625" bestFit="1" customWidth="1"/>
    <col min="9" max="9" width="8.6640625" customWidth="1"/>
    <col min="10" max="10" width="10" bestFit="1" customWidth="1"/>
    <col min="11" max="11" width="6.5546875" bestFit="1" customWidth="1"/>
    <col min="12" max="12" width="10.109375" customWidth="1"/>
    <col min="13" max="13" width="7.44140625" bestFit="1" customWidth="1"/>
    <col min="14" max="14" width="12" bestFit="1" customWidth="1"/>
    <col min="16" max="16" width="10.5546875" bestFit="1" customWidth="1"/>
  </cols>
  <sheetData>
    <row r="1" spans="1:36" s="18" customFormat="1" ht="17.399999999999999">
      <c r="A1" s="567" t="s">
        <v>34</v>
      </c>
      <c r="B1" s="567"/>
      <c r="C1" s="567"/>
      <c r="D1" s="567"/>
      <c r="E1" s="567"/>
      <c r="F1" s="567"/>
      <c r="G1" s="567"/>
      <c r="H1" s="567"/>
      <c r="I1" s="567"/>
      <c r="J1" s="567"/>
      <c r="K1" s="567"/>
      <c r="L1" s="567"/>
      <c r="M1" s="567"/>
      <c r="N1" s="567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</row>
    <row r="2" spans="1:36" s="18" customFormat="1" ht="17.399999999999999">
      <c r="A2" s="505" t="s">
        <v>50</v>
      </c>
      <c r="B2" s="505"/>
      <c r="C2" s="505"/>
      <c r="D2" s="505"/>
      <c r="E2" s="505"/>
      <c r="F2" s="505"/>
      <c r="G2" s="505"/>
      <c r="H2" s="505"/>
      <c r="I2" s="505"/>
      <c r="J2" s="505"/>
      <c r="K2" s="505"/>
      <c r="L2" s="505"/>
      <c r="M2" s="505"/>
      <c r="N2" s="505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</row>
    <row r="3" spans="1:36" s="18" customFormat="1" ht="17.399999999999999">
      <c r="A3" s="105" t="s">
        <v>124</v>
      </c>
      <c r="B3" s="505"/>
      <c r="C3" s="505"/>
      <c r="D3" s="505"/>
      <c r="E3" s="505"/>
      <c r="F3" s="505"/>
      <c r="G3" s="505"/>
      <c r="H3" s="505"/>
      <c r="I3" s="505"/>
      <c r="J3" s="505"/>
      <c r="K3" s="505"/>
      <c r="L3" s="505"/>
      <c r="M3" s="505"/>
      <c r="N3" s="505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</row>
    <row r="4" spans="1:36" s="18" customFormat="1" ht="17.399999999999999">
      <c r="A4" s="505"/>
      <c r="B4" s="505"/>
      <c r="C4" s="505"/>
      <c r="D4" s="505"/>
      <c r="E4" s="505"/>
      <c r="F4" s="505"/>
      <c r="G4" s="505"/>
      <c r="H4" s="505"/>
      <c r="I4" s="505"/>
      <c r="J4" s="505"/>
      <c r="K4" s="505"/>
      <c r="L4" s="505"/>
      <c r="M4" s="505"/>
      <c r="N4" s="505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</row>
    <row r="5" spans="1:36" s="24" customFormat="1">
      <c r="A5" s="20" t="s">
        <v>3</v>
      </c>
      <c r="B5" s="21"/>
      <c r="C5" s="22"/>
      <c r="D5" s="22"/>
      <c r="E5" s="21"/>
      <c r="F5" s="21"/>
      <c r="G5" s="21"/>
      <c r="H5" s="23"/>
      <c r="I5" s="21"/>
      <c r="J5" s="21"/>
      <c r="K5" s="21"/>
      <c r="L5" s="21"/>
      <c r="M5" s="21"/>
      <c r="N5" s="21"/>
      <c r="O5" s="21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</row>
    <row r="6" spans="1:36" s="24" customFormat="1" ht="7.5" customHeight="1" thickBot="1">
      <c r="A6" s="20"/>
      <c r="B6" s="21"/>
      <c r="C6" s="22"/>
      <c r="D6" s="22"/>
      <c r="E6" s="21"/>
      <c r="F6" s="21"/>
      <c r="G6" s="21"/>
      <c r="H6" s="23"/>
      <c r="I6" s="21"/>
      <c r="J6" s="21"/>
      <c r="K6" s="21"/>
      <c r="L6" s="21"/>
      <c r="M6" s="21"/>
      <c r="N6" s="21"/>
      <c r="O6" s="21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</row>
    <row r="7" spans="1:36" s="24" customFormat="1" ht="11.1" customHeight="1" thickTop="1">
      <c r="A7" s="568" t="s">
        <v>4</v>
      </c>
      <c r="B7" s="569"/>
      <c r="C7" s="572" t="s">
        <v>42</v>
      </c>
      <c r="D7" s="573"/>
      <c r="E7" s="574" t="s">
        <v>45</v>
      </c>
      <c r="F7" s="575"/>
      <c r="G7" s="576" t="s">
        <v>46</v>
      </c>
      <c r="H7" s="576"/>
      <c r="I7" s="574" t="s">
        <v>47</v>
      </c>
      <c r="J7" s="577"/>
      <c r="K7" s="574" t="s">
        <v>48</v>
      </c>
      <c r="L7" s="575"/>
      <c r="M7" s="578" t="s">
        <v>43</v>
      </c>
      <c r="N7" s="579"/>
      <c r="Q7" s="566"/>
      <c r="R7" s="566"/>
      <c r="S7" s="566"/>
      <c r="T7" s="566"/>
      <c r="U7" s="566"/>
      <c r="V7" s="566"/>
      <c r="W7" s="566"/>
      <c r="X7" s="566"/>
      <c r="Y7" s="565"/>
      <c r="Z7" s="565"/>
      <c r="AA7" s="566"/>
      <c r="AB7" s="566"/>
      <c r="AC7" s="566"/>
      <c r="AD7" s="566"/>
      <c r="AE7" s="566"/>
      <c r="AF7" s="566"/>
      <c r="AG7" s="566"/>
      <c r="AH7" s="566"/>
      <c r="AI7" s="565"/>
      <c r="AJ7" s="565"/>
    </row>
    <row r="8" spans="1:36" s="24" customFormat="1" ht="11.1" customHeight="1">
      <c r="A8" s="570"/>
      <c r="B8" s="571"/>
      <c r="C8" s="25" t="s">
        <v>2</v>
      </c>
      <c r="D8" s="25" t="s">
        <v>5</v>
      </c>
      <c r="E8" s="26" t="s">
        <v>2</v>
      </c>
      <c r="F8" s="27" t="s">
        <v>5</v>
      </c>
      <c r="G8" s="26" t="s">
        <v>2</v>
      </c>
      <c r="H8" s="26" t="s">
        <v>5</v>
      </c>
      <c r="I8" s="26" t="s">
        <v>2</v>
      </c>
      <c r="J8" s="26" t="s">
        <v>5</v>
      </c>
      <c r="K8" s="26" t="s">
        <v>2</v>
      </c>
      <c r="L8" s="28" t="s">
        <v>5</v>
      </c>
      <c r="M8" s="29" t="s">
        <v>2</v>
      </c>
      <c r="N8" s="30" t="s">
        <v>5</v>
      </c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</row>
    <row r="9" spans="1:36" s="24" customFormat="1" ht="7.5" customHeight="1">
      <c r="A9" s="31"/>
      <c r="B9" s="32"/>
      <c r="C9" s="33"/>
      <c r="D9" s="33"/>
      <c r="E9" s="34"/>
      <c r="F9" s="34"/>
      <c r="G9" s="35"/>
      <c r="H9" s="35"/>
      <c r="I9" s="35"/>
      <c r="J9" s="35"/>
      <c r="K9" s="35"/>
      <c r="L9" s="35"/>
      <c r="M9" s="36"/>
      <c r="N9" s="37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</row>
    <row r="10" spans="1:36" s="24" customFormat="1" ht="13.2">
      <c r="A10" s="31" t="s">
        <v>1</v>
      </c>
      <c r="B10" s="38" t="s">
        <v>6</v>
      </c>
      <c r="C10" s="33">
        <v>257</v>
      </c>
      <c r="D10" s="39">
        <v>37371.190999999999</v>
      </c>
      <c r="E10" s="40">
        <v>88</v>
      </c>
      <c r="F10" s="40">
        <v>14457.2616</v>
      </c>
      <c r="G10" s="14">
        <v>168</v>
      </c>
      <c r="H10" s="14">
        <v>28373.083879999998</v>
      </c>
      <c r="I10" s="14">
        <v>66</v>
      </c>
      <c r="J10" s="15">
        <v>9683.982</v>
      </c>
      <c r="K10" s="40">
        <v>49</v>
      </c>
      <c r="L10" s="42">
        <v>8293.9409999999989</v>
      </c>
      <c r="M10" s="43">
        <f>SUM(E10,G10,I10,K10)</f>
        <v>371</v>
      </c>
      <c r="N10" s="59">
        <f>SUM(F10,H10,J10,L10)</f>
        <v>60808.268479999992</v>
      </c>
      <c r="O10" s="45"/>
      <c r="R10" s="46"/>
      <c r="S10" s="47"/>
      <c r="T10" s="46"/>
      <c r="U10" s="47"/>
      <c r="V10" s="46"/>
      <c r="W10" s="47"/>
      <c r="X10" s="46"/>
      <c r="Y10" s="47"/>
      <c r="Z10" s="47"/>
      <c r="AA10" s="47"/>
      <c r="AB10" s="46"/>
      <c r="AC10" s="47"/>
      <c r="AD10" s="46"/>
      <c r="AE10" s="47"/>
      <c r="AF10" s="46"/>
      <c r="AG10" s="47"/>
      <c r="AH10" s="46"/>
      <c r="AI10" s="47"/>
      <c r="AJ10" s="46"/>
    </row>
    <row r="11" spans="1:36" s="24" customFormat="1" ht="13.2">
      <c r="A11" s="31"/>
      <c r="B11" s="38" t="s">
        <v>7</v>
      </c>
      <c r="C11" s="33">
        <v>149</v>
      </c>
      <c r="D11" s="39">
        <v>7004.4949999999999</v>
      </c>
      <c r="E11" s="40">
        <v>39</v>
      </c>
      <c r="F11" s="40">
        <v>1207.4128599999999</v>
      </c>
      <c r="G11" s="14">
        <v>36</v>
      </c>
      <c r="H11" s="14">
        <v>1766.365</v>
      </c>
      <c r="I11" s="14">
        <v>33</v>
      </c>
      <c r="J11" s="15">
        <v>1483.0920000000001</v>
      </c>
      <c r="K11" s="40">
        <v>19</v>
      </c>
      <c r="L11" s="42">
        <v>1782.0120000000002</v>
      </c>
      <c r="M11" s="43">
        <f>SUM(E11,G11,I11,K11)</f>
        <v>127</v>
      </c>
      <c r="N11" s="59">
        <f t="shared" ref="N11:N36" si="0">SUM(F11,H11,J11,L11)</f>
        <v>6238.8818600000013</v>
      </c>
      <c r="Q11" s="47"/>
      <c r="R11" s="49"/>
      <c r="S11" s="47"/>
      <c r="T11" s="49"/>
      <c r="U11" s="47"/>
      <c r="V11" s="49"/>
      <c r="W11" s="47"/>
      <c r="X11" s="49"/>
      <c r="Y11" s="47"/>
      <c r="Z11" s="47"/>
      <c r="AA11" s="47"/>
      <c r="AB11" s="49"/>
      <c r="AC11" s="47"/>
      <c r="AD11" s="49"/>
      <c r="AE11" s="47"/>
      <c r="AF11" s="49"/>
      <c r="AG11" s="47"/>
      <c r="AH11" s="49"/>
      <c r="AI11" s="47"/>
      <c r="AJ11" s="49"/>
    </row>
    <row r="12" spans="1:36" s="24" customFormat="1" ht="13.2">
      <c r="A12" s="31"/>
      <c r="B12" s="38"/>
      <c r="C12" s="33"/>
      <c r="D12" s="39"/>
      <c r="E12" s="50"/>
      <c r="F12" s="51"/>
      <c r="G12" s="52"/>
      <c r="H12" s="52"/>
      <c r="I12" s="52"/>
      <c r="J12" s="87"/>
      <c r="K12" s="50"/>
      <c r="L12" s="53"/>
      <c r="M12" s="54"/>
      <c r="N12" s="526"/>
      <c r="Q12" s="47"/>
      <c r="R12" s="49"/>
      <c r="S12" s="47"/>
      <c r="T12" s="49"/>
      <c r="U12" s="47"/>
      <c r="V12" s="49"/>
      <c r="W12" s="47"/>
      <c r="X12" s="49"/>
      <c r="Y12" s="47"/>
      <c r="Z12" s="56"/>
      <c r="AA12" s="47"/>
      <c r="AB12" s="49"/>
      <c r="AC12" s="47"/>
      <c r="AD12" s="49"/>
      <c r="AE12" s="47"/>
      <c r="AF12" s="49"/>
      <c r="AG12" s="47"/>
      <c r="AH12" s="49"/>
      <c r="AI12" s="47"/>
      <c r="AJ12" s="49"/>
    </row>
    <row r="13" spans="1:36" s="24" customFormat="1" ht="13.2">
      <c r="A13" s="31" t="s">
        <v>8</v>
      </c>
      <c r="B13" s="38" t="s">
        <v>6</v>
      </c>
      <c r="C13" s="33">
        <v>1</v>
      </c>
      <c r="D13" s="39">
        <v>3500</v>
      </c>
      <c r="E13" s="40">
        <v>0</v>
      </c>
      <c r="F13" s="40">
        <v>0</v>
      </c>
      <c r="G13" s="14">
        <v>1</v>
      </c>
      <c r="H13" s="14">
        <v>15000</v>
      </c>
      <c r="I13" s="14">
        <v>2</v>
      </c>
      <c r="J13" s="15">
        <v>1002.5</v>
      </c>
      <c r="K13" s="40">
        <v>2</v>
      </c>
      <c r="L13" s="42">
        <v>12491.467000000001</v>
      </c>
      <c r="M13" s="43">
        <f>SUM(E13,G13,I13,K13)</f>
        <v>5</v>
      </c>
      <c r="N13" s="59">
        <f t="shared" si="0"/>
        <v>28493.967000000001</v>
      </c>
      <c r="Q13" s="47"/>
      <c r="R13" s="49"/>
      <c r="S13" s="47"/>
      <c r="T13" s="49"/>
      <c r="U13" s="47"/>
      <c r="V13" s="49"/>
      <c r="W13" s="47"/>
      <c r="X13" s="49"/>
      <c r="Y13" s="47"/>
      <c r="Z13" s="47"/>
      <c r="AA13" s="47"/>
      <c r="AB13" s="49"/>
      <c r="AC13" s="47"/>
      <c r="AD13" s="49"/>
      <c r="AE13" s="47"/>
      <c r="AF13" s="49"/>
      <c r="AG13" s="47"/>
      <c r="AH13" s="49"/>
      <c r="AI13" s="47"/>
      <c r="AJ13" s="49"/>
    </row>
    <row r="14" spans="1:36" s="24" customFormat="1" ht="13.2">
      <c r="A14" s="31" t="s">
        <v>9</v>
      </c>
      <c r="B14" s="38" t="s">
        <v>7</v>
      </c>
      <c r="C14" s="33">
        <v>4</v>
      </c>
      <c r="D14" s="39">
        <v>2528</v>
      </c>
      <c r="E14" s="40">
        <v>0</v>
      </c>
      <c r="F14" s="40">
        <v>0</v>
      </c>
      <c r="G14" s="14">
        <v>0</v>
      </c>
      <c r="H14" s="14">
        <v>0</v>
      </c>
      <c r="I14" s="14">
        <v>0</v>
      </c>
      <c r="J14" s="15">
        <v>0</v>
      </c>
      <c r="K14" s="40">
        <v>0</v>
      </c>
      <c r="L14" s="42">
        <v>0</v>
      </c>
      <c r="M14" s="43">
        <f>SUM(E14,G14,I14,K14)</f>
        <v>0</v>
      </c>
      <c r="N14" s="59">
        <f t="shared" si="0"/>
        <v>0</v>
      </c>
      <c r="Q14" s="47"/>
      <c r="R14" s="49"/>
      <c r="S14" s="47"/>
      <c r="T14" s="49"/>
      <c r="U14" s="47"/>
      <c r="V14" s="49"/>
      <c r="W14" s="47"/>
      <c r="X14" s="49"/>
      <c r="Y14" s="47"/>
      <c r="Z14" s="47"/>
      <c r="AA14" s="47"/>
      <c r="AB14" s="49"/>
      <c r="AC14" s="47"/>
      <c r="AD14" s="49"/>
      <c r="AE14" s="47"/>
      <c r="AF14" s="49"/>
      <c r="AG14" s="47"/>
      <c r="AH14" s="49"/>
      <c r="AI14" s="47"/>
      <c r="AJ14" s="49"/>
    </row>
    <row r="15" spans="1:36" s="24" customFormat="1" ht="13.2">
      <c r="A15" s="31"/>
      <c r="B15" s="38"/>
      <c r="C15" s="33"/>
      <c r="D15" s="39"/>
      <c r="E15" s="50"/>
      <c r="F15" s="51"/>
      <c r="G15" s="52"/>
      <c r="H15" s="52"/>
      <c r="I15" s="52"/>
      <c r="J15" s="87"/>
      <c r="K15" s="50"/>
      <c r="L15" s="53"/>
      <c r="M15" s="54"/>
      <c r="N15" s="526"/>
      <c r="Q15" s="47"/>
      <c r="R15" s="49"/>
      <c r="S15" s="47"/>
      <c r="T15" s="49"/>
      <c r="U15" s="47"/>
      <c r="V15" s="49"/>
      <c r="W15" s="47"/>
      <c r="X15" s="49"/>
      <c r="Y15" s="47"/>
      <c r="Z15" s="56"/>
      <c r="AA15" s="47"/>
      <c r="AB15" s="49"/>
      <c r="AC15" s="47"/>
      <c r="AD15" s="49"/>
      <c r="AE15" s="47"/>
      <c r="AF15" s="49"/>
      <c r="AG15" s="47"/>
      <c r="AH15" s="49"/>
      <c r="AI15" s="47"/>
      <c r="AJ15" s="49"/>
    </row>
    <row r="16" spans="1:36" s="24" customFormat="1" ht="13.2">
      <c r="A16" s="31" t="s">
        <v>10</v>
      </c>
      <c r="B16" s="38" t="s">
        <v>6</v>
      </c>
      <c r="C16" s="33">
        <v>0</v>
      </c>
      <c r="D16" s="39">
        <v>0</v>
      </c>
      <c r="E16" s="40">
        <v>0</v>
      </c>
      <c r="F16" s="40">
        <v>0</v>
      </c>
      <c r="G16" s="14">
        <v>0</v>
      </c>
      <c r="H16" s="14">
        <v>0</v>
      </c>
      <c r="I16" s="14">
        <v>0</v>
      </c>
      <c r="J16" s="15">
        <v>0</v>
      </c>
      <c r="K16" s="40">
        <v>0</v>
      </c>
      <c r="L16" s="42">
        <v>0</v>
      </c>
      <c r="M16" s="43">
        <f>SUM(E16,G16,I16,K16)</f>
        <v>0</v>
      </c>
      <c r="N16" s="59">
        <f t="shared" si="0"/>
        <v>0</v>
      </c>
      <c r="Q16" s="47"/>
      <c r="R16" s="49"/>
      <c r="S16" s="47"/>
      <c r="T16" s="49"/>
      <c r="U16" s="47"/>
      <c r="V16" s="49"/>
      <c r="W16" s="47"/>
      <c r="X16" s="49"/>
      <c r="Y16" s="47"/>
      <c r="Z16" s="47"/>
      <c r="AA16" s="47"/>
      <c r="AB16" s="49"/>
      <c r="AC16" s="47"/>
      <c r="AD16" s="49"/>
      <c r="AE16" s="47"/>
      <c r="AF16" s="49"/>
      <c r="AG16" s="47"/>
      <c r="AH16" s="49"/>
      <c r="AI16" s="47"/>
      <c r="AJ16" s="49"/>
    </row>
    <row r="17" spans="1:36" s="24" customFormat="1" ht="13.2">
      <c r="A17" s="31"/>
      <c r="B17" s="38" t="s">
        <v>7</v>
      </c>
      <c r="C17" s="33">
        <v>0</v>
      </c>
      <c r="D17" s="39">
        <v>0</v>
      </c>
      <c r="E17" s="40">
        <v>0</v>
      </c>
      <c r="F17" s="40">
        <v>0</v>
      </c>
      <c r="G17" s="14">
        <v>0</v>
      </c>
      <c r="H17" s="14">
        <v>0</v>
      </c>
      <c r="I17" s="14">
        <v>0</v>
      </c>
      <c r="J17" s="15">
        <v>0</v>
      </c>
      <c r="K17" s="40">
        <v>1</v>
      </c>
      <c r="L17" s="42">
        <v>200</v>
      </c>
      <c r="M17" s="43">
        <f>SUM(E17,G17,I17,K17)</f>
        <v>1</v>
      </c>
      <c r="N17" s="59">
        <f t="shared" si="0"/>
        <v>200</v>
      </c>
      <c r="Q17" s="47"/>
      <c r="R17" s="49"/>
      <c r="S17" s="47"/>
      <c r="T17" s="49"/>
      <c r="U17" s="47"/>
      <c r="V17" s="49"/>
      <c r="W17" s="47"/>
      <c r="X17" s="49"/>
      <c r="Y17" s="47"/>
      <c r="Z17" s="47"/>
      <c r="AA17" s="47"/>
      <c r="AB17" s="49"/>
      <c r="AC17" s="47"/>
      <c r="AD17" s="49"/>
      <c r="AE17" s="47"/>
      <c r="AF17" s="49"/>
      <c r="AG17" s="47"/>
      <c r="AH17" s="49"/>
      <c r="AI17" s="47"/>
      <c r="AJ17" s="49"/>
    </row>
    <row r="18" spans="1:36" s="24" customFormat="1" ht="13.2">
      <c r="A18" s="31"/>
      <c r="B18" s="38"/>
      <c r="C18" s="33"/>
      <c r="D18" s="39"/>
      <c r="E18" s="50"/>
      <c r="F18" s="51"/>
      <c r="G18" s="52"/>
      <c r="H18" s="52"/>
      <c r="I18" s="52"/>
      <c r="J18" s="87"/>
      <c r="K18" s="50"/>
      <c r="L18" s="53"/>
      <c r="M18" s="54"/>
      <c r="N18" s="526"/>
      <c r="Q18" s="47"/>
      <c r="R18" s="49"/>
      <c r="S18" s="47"/>
      <c r="T18" s="49"/>
      <c r="U18" s="47"/>
      <c r="V18" s="49"/>
      <c r="W18" s="47"/>
      <c r="X18" s="49"/>
      <c r="Y18" s="47"/>
      <c r="Z18" s="56"/>
      <c r="AA18" s="47"/>
      <c r="AB18" s="49"/>
      <c r="AC18" s="47"/>
      <c r="AD18" s="49"/>
      <c r="AE18" s="47"/>
      <c r="AF18" s="49"/>
      <c r="AG18" s="47"/>
      <c r="AH18" s="49"/>
      <c r="AI18" s="47"/>
      <c r="AJ18" s="49"/>
    </row>
    <row r="19" spans="1:36" s="24" customFormat="1" ht="13.2">
      <c r="A19" s="31" t="s">
        <v>11</v>
      </c>
      <c r="B19" s="38" t="s">
        <v>6</v>
      </c>
      <c r="C19" s="33">
        <v>1</v>
      </c>
      <c r="D19" s="39">
        <v>680</v>
      </c>
      <c r="E19" s="43">
        <v>1</v>
      </c>
      <c r="F19" s="40">
        <v>76500</v>
      </c>
      <c r="G19" s="14">
        <v>0</v>
      </c>
      <c r="H19" s="14">
        <v>0</v>
      </c>
      <c r="I19" s="14">
        <v>0</v>
      </c>
      <c r="J19" s="15">
        <v>0</v>
      </c>
      <c r="K19" s="40">
        <v>0</v>
      </c>
      <c r="L19" s="42">
        <v>0</v>
      </c>
      <c r="M19" s="43">
        <f>SUM(E19,G19,I19,K19)</f>
        <v>1</v>
      </c>
      <c r="N19" s="59">
        <f t="shared" si="0"/>
        <v>76500</v>
      </c>
      <c r="Q19" s="47"/>
      <c r="R19" s="49"/>
      <c r="S19" s="47"/>
      <c r="T19" s="49"/>
      <c r="U19" s="47"/>
      <c r="V19" s="49"/>
      <c r="W19" s="47"/>
      <c r="X19" s="49"/>
      <c r="Y19" s="47"/>
      <c r="Z19" s="47"/>
      <c r="AA19" s="47"/>
      <c r="AB19" s="49"/>
      <c r="AC19" s="47"/>
      <c r="AD19" s="49"/>
      <c r="AE19" s="47"/>
      <c r="AF19" s="49"/>
      <c r="AG19" s="47"/>
      <c r="AH19" s="49"/>
      <c r="AI19" s="47"/>
      <c r="AJ19" s="49"/>
    </row>
    <row r="20" spans="1:36" s="24" customFormat="1" ht="13.2">
      <c r="A20" s="31"/>
      <c r="B20" s="38" t="s">
        <v>7</v>
      </c>
      <c r="C20" s="33">
        <v>2</v>
      </c>
      <c r="D20" s="39">
        <v>495</v>
      </c>
      <c r="E20" s="43">
        <v>0</v>
      </c>
      <c r="F20" s="40">
        <v>0</v>
      </c>
      <c r="G20" s="14">
        <v>0</v>
      </c>
      <c r="H20" s="14">
        <v>0</v>
      </c>
      <c r="I20" s="14">
        <v>0</v>
      </c>
      <c r="J20" s="15">
        <v>0</v>
      </c>
      <c r="K20" s="40">
        <v>1</v>
      </c>
      <c r="L20" s="42">
        <v>36.944000000000003</v>
      </c>
      <c r="M20" s="43">
        <f>SUM(E20,G20,I20,K20)</f>
        <v>1</v>
      </c>
      <c r="N20" s="59">
        <f t="shared" si="0"/>
        <v>36.944000000000003</v>
      </c>
      <c r="Q20" s="47"/>
      <c r="R20" s="49"/>
      <c r="S20" s="47"/>
      <c r="T20" s="49"/>
      <c r="U20" s="47"/>
      <c r="V20" s="49"/>
      <c r="W20" s="47"/>
      <c r="X20" s="49"/>
      <c r="Y20" s="47"/>
      <c r="Z20" s="47"/>
      <c r="AA20" s="47"/>
      <c r="AB20" s="49"/>
      <c r="AC20" s="47"/>
      <c r="AD20" s="49"/>
      <c r="AE20" s="47"/>
      <c r="AF20" s="49"/>
      <c r="AG20" s="47"/>
      <c r="AH20" s="49"/>
      <c r="AI20" s="47"/>
      <c r="AJ20" s="49"/>
    </row>
    <row r="21" spans="1:36" s="24" customFormat="1" ht="13.2">
      <c r="A21" s="31"/>
      <c r="B21" s="38"/>
      <c r="C21" s="33"/>
      <c r="D21" s="39"/>
      <c r="E21" s="54"/>
      <c r="F21" s="51"/>
      <c r="G21" s="52"/>
      <c r="H21" s="52"/>
      <c r="I21" s="52"/>
      <c r="J21" s="87"/>
      <c r="K21" s="50"/>
      <c r="L21" s="53"/>
      <c r="M21" s="54"/>
      <c r="N21" s="526"/>
      <c r="Q21" s="47"/>
      <c r="R21" s="49"/>
      <c r="S21" s="47"/>
      <c r="T21" s="49"/>
      <c r="U21" s="47"/>
      <c r="V21" s="49"/>
      <c r="W21" s="47"/>
      <c r="X21" s="49"/>
      <c r="Y21" s="47"/>
      <c r="Z21" s="56"/>
      <c r="AA21" s="47"/>
      <c r="AB21" s="49"/>
      <c r="AC21" s="47"/>
      <c r="AD21" s="49"/>
      <c r="AE21" s="47"/>
      <c r="AF21" s="49"/>
      <c r="AG21" s="47"/>
      <c r="AH21" s="49"/>
      <c r="AI21" s="47"/>
      <c r="AJ21" s="49"/>
    </row>
    <row r="22" spans="1:36" s="24" customFormat="1" ht="13.2">
      <c r="A22" s="31" t="s">
        <v>12</v>
      </c>
      <c r="B22" s="38" t="s">
        <v>6</v>
      </c>
      <c r="C22" s="33">
        <v>18</v>
      </c>
      <c r="D22" s="39">
        <v>33085.985000000001</v>
      </c>
      <c r="E22" s="43">
        <v>3</v>
      </c>
      <c r="F22" s="40">
        <v>1814.796</v>
      </c>
      <c r="G22" s="14">
        <v>9</v>
      </c>
      <c r="H22" s="14">
        <v>2410</v>
      </c>
      <c r="I22" s="14">
        <v>1</v>
      </c>
      <c r="J22" s="15">
        <v>500</v>
      </c>
      <c r="K22" s="40">
        <v>1</v>
      </c>
      <c r="L22" s="42">
        <v>867</v>
      </c>
      <c r="M22" s="43">
        <f>SUM(E22,G22,I22,K22)</f>
        <v>14</v>
      </c>
      <c r="N22" s="59">
        <f t="shared" si="0"/>
        <v>5591.7960000000003</v>
      </c>
      <c r="Q22" s="47"/>
      <c r="R22" s="49"/>
      <c r="S22" s="47"/>
      <c r="T22" s="49"/>
      <c r="U22" s="47"/>
      <c r="V22" s="49"/>
      <c r="W22" s="47"/>
      <c r="X22" s="49"/>
      <c r="Y22" s="47"/>
      <c r="Z22" s="47"/>
      <c r="AA22" s="47"/>
      <c r="AB22" s="49"/>
      <c r="AC22" s="47"/>
      <c r="AD22" s="49"/>
      <c r="AE22" s="47"/>
      <c r="AF22" s="49"/>
      <c r="AG22" s="47"/>
      <c r="AH22" s="49"/>
      <c r="AI22" s="47"/>
      <c r="AJ22" s="49"/>
    </row>
    <row r="23" spans="1:36" s="24" customFormat="1" ht="13.2">
      <c r="A23" s="31"/>
      <c r="B23" s="38" t="s">
        <v>7</v>
      </c>
      <c r="C23" s="33">
        <v>56</v>
      </c>
      <c r="D23" s="39">
        <v>10597</v>
      </c>
      <c r="E23" s="43">
        <v>16</v>
      </c>
      <c r="F23" s="40">
        <v>1419.31</v>
      </c>
      <c r="G23" s="14">
        <v>9</v>
      </c>
      <c r="H23" s="14">
        <v>3355.4719999999998</v>
      </c>
      <c r="I23" s="14">
        <v>7</v>
      </c>
      <c r="J23" s="15">
        <v>448.4</v>
      </c>
      <c r="K23" s="40">
        <v>19</v>
      </c>
      <c r="L23" s="42">
        <v>2035.0520000000001</v>
      </c>
      <c r="M23" s="43">
        <f>SUM(E23,G23,I23,K23)</f>
        <v>51</v>
      </c>
      <c r="N23" s="59">
        <f t="shared" si="0"/>
        <v>7258.2339999999986</v>
      </c>
      <c r="Q23" s="47"/>
      <c r="R23" s="49"/>
      <c r="S23" s="47"/>
      <c r="T23" s="49"/>
      <c r="U23" s="47"/>
      <c r="V23" s="49"/>
      <c r="W23" s="47"/>
      <c r="X23" s="49"/>
      <c r="Y23" s="47"/>
      <c r="Z23" s="47"/>
      <c r="AA23" s="47"/>
      <c r="AB23" s="49"/>
      <c r="AC23" s="47"/>
      <c r="AD23" s="49"/>
      <c r="AE23" s="47"/>
      <c r="AF23" s="49"/>
      <c r="AG23" s="47"/>
      <c r="AH23" s="49"/>
      <c r="AI23" s="47"/>
      <c r="AJ23" s="49"/>
    </row>
    <row r="24" spans="1:36" s="24" customFormat="1" ht="13.2">
      <c r="A24" s="31"/>
      <c r="B24" s="38"/>
      <c r="C24" s="33"/>
      <c r="D24" s="39"/>
      <c r="E24" s="54"/>
      <c r="F24" s="51"/>
      <c r="G24" s="52"/>
      <c r="H24" s="52"/>
      <c r="I24" s="52"/>
      <c r="J24" s="87"/>
      <c r="K24" s="50"/>
      <c r="L24" s="53"/>
      <c r="M24" s="54"/>
      <c r="N24" s="526"/>
      <c r="Q24" s="47"/>
      <c r="R24" s="49"/>
      <c r="S24" s="47"/>
      <c r="T24" s="49"/>
      <c r="U24" s="47"/>
      <c r="V24" s="49"/>
      <c r="W24" s="47"/>
      <c r="X24" s="49"/>
      <c r="Y24" s="47"/>
      <c r="Z24" s="56"/>
      <c r="AA24" s="47"/>
      <c r="AB24" s="49"/>
      <c r="AC24" s="47"/>
      <c r="AD24" s="49"/>
      <c r="AE24" s="47"/>
      <c r="AF24" s="49"/>
      <c r="AG24" s="47"/>
      <c r="AH24" s="49"/>
      <c r="AI24" s="47"/>
      <c r="AJ24" s="49"/>
    </row>
    <row r="25" spans="1:36" s="24" customFormat="1" ht="13.2">
      <c r="A25" s="31" t="s">
        <v>13</v>
      </c>
      <c r="B25" s="38" t="s">
        <v>6</v>
      </c>
      <c r="C25" s="33">
        <v>3</v>
      </c>
      <c r="D25" s="39">
        <v>20600</v>
      </c>
      <c r="E25" s="43">
        <v>0</v>
      </c>
      <c r="F25" s="40">
        <v>0</v>
      </c>
      <c r="G25" s="14">
        <v>0</v>
      </c>
      <c r="H25" s="14">
        <v>0</v>
      </c>
      <c r="I25" s="14">
        <v>0</v>
      </c>
      <c r="J25" s="15">
        <v>0</v>
      </c>
      <c r="K25" s="40">
        <v>4</v>
      </c>
      <c r="L25" s="42">
        <v>1879.01</v>
      </c>
      <c r="M25" s="43">
        <f>SUM(E25,G25,I25,K25)</f>
        <v>4</v>
      </c>
      <c r="N25" s="59">
        <f t="shared" si="0"/>
        <v>1879.01</v>
      </c>
      <c r="Q25" s="47"/>
      <c r="R25" s="49"/>
      <c r="S25" s="47"/>
      <c r="T25" s="49"/>
      <c r="U25" s="47"/>
      <c r="V25" s="49"/>
      <c r="W25" s="47"/>
      <c r="X25" s="49"/>
      <c r="Y25" s="47"/>
      <c r="Z25" s="47"/>
      <c r="AA25" s="47"/>
      <c r="AB25" s="49"/>
      <c r="AC25" s="47"/>
      <c r="AD25" s="49"/>
      <c r="AE25" s="47"/>
      <c r="AF25" s="49"/>
      <c r="AG25" s="47"/>
      <c r="AH25" s="49"/>
      <c r="AI25" s="47"/>
      <c r="AJ25" s="49"/>
    </row>
    <row r="26" spans="1:36" s="24" customFormat="1" ht="13.2">
      <c r="A26" s="31"/>
      <c r="B26" s="38" t="s">
        <v>7</v>
      </c>
      <c r="C26" s="33">
        <v>1</v>
      </c>
      <c r="D26" s="39">
        <v>450</v>
      </c>
      <c r="E26" s="43">
        <v>0</v>
      </c>
      <c r="F26" s="40">
        <v>0</v>
      </c>
      <c r="G26" s="14">
        <v>0</v>
      </c>
      <c r="H26" s="14">
        <v>0</v>
      </c>
      <c r="I26" s="14">
        <v>0</v>
      </c>
      <c r="J26" s="15">
        <v>0</v>
      </c>
      <c r="K26" s="40">
        <v>0</v>
      </c>
      <c r="L26" s="42">
        <v>0</v>
      </c>
      <c r="M26" s="43">
        <f>SUM(E26,G26,I26,K26)</f>
        <v>0</v>
      </c>
      <c r="N26" s="59">
        <f t="shared" si="0"/>
        <v>0</v>
      </c>
      <c r="P26" s="57"/>
      <c r="Q26" s="47"/>
      <c r="R26" s="49"/>
      <c r="S26" s="47"/>
      <c r="T26" s="49"/>
      <c r="U26" s="47"/>
      <c r="V26" s="49"/>
      <c r="W26" s="47"/>
      <c r="X26" s="49"/>
      <c r="Y26" s="47"/>
      <c r="Z26" s="47"/>
      <c r="AA26" s="47"/>
      <c r="AB26" s="49"/>
      <c r="AC26" s="47"/>
      <c r="AD26" s="49"/>
      <c r="AE26" s="47"/>
      <c r="AF26" s="49"/>
      <c r="AG26" s="47"/>
      <c r="AH26" s="49"/>
      <c r="AI26" s="47"/>
      <c r="AJ26" s="49"/>
    </row>
    <row r="27" spans="1:36" s="24" customFormat="1" ht="13.2">
      <c r="A27" s="31"/>
      <c r="B27" s="38"/>
      <c r="C27" s="33"/>
      <c r="D27" s="39"/>
      <c r="E27" s="54"/>
      <c r="F27" s="51"/>
      <c r="G27" s="52"/>
      <c r="H27" s="52"/>
      <c r="I27" s="52"/>
      <c r="J27" s="87"/>
      <c r="K27" s="50"/>
      <c r="L27" s="53"/>
      <c r="M27" s="54"/>
      <c r="N27" s="526"/>
      <c r="Q27" s="47"/>
      <c r="R27" s="49"/>
      <c r="S27" s="47"/>
      <c r="T27" s="49"/>
      <c r="U27" s="47"/>
      <c r="V27" s="49"/>
      <c r="W27" s="47"/>
      <c r="X27" s="49"/>
      <c r="Y27" s="47"/>
      <c r="Z27" s="56"/>
      <c r="AA27" s="47"/>
      <c r="AB27" s="49"/>
      <c r="AC27" s="47"/>
      <c r="AD27" s="49"/>
      <c r="AE27" s="47"/>
      <c r="AF27" s="49"/>
      <c r="AG27" s="47"/>
      <c r="AH27" s="49"/>
      <c r="AI27" s="47"/>
      <c r="AJ27" s="49"/>
    </row>
    <row r="28" spans="1:36" s="24" customFormat="1" ht="13.2">
      <c r="A28" s="31" t="s">
        <v>14</v>
      </c>
      <c r="B28" s="38" t="s">
        <v>6</v>
      </c>
      <c r="C28" s="33">
        <v>0</v>
      </c>
      <c r="D28" s="39">
        <v>0</v>
      </c>
      <c r="E28" s="43">
        <v>0</v>
      </c>
      <c r="F28" s="40">
        <v>0</v>
      </c>
      <c r="G28" s="14">
        <v>0</v>
      </c>
      <c r="H28" s="14">
        <v>0</v>
      </c>
      <c r="I28" s="14">
        <v>0</v>
      </c>
      <c r="J28" s="15">
        <v>0</v>
      </c>
      <c r="K28" s="40">
        <v>0</v>
      </c>
      <c r="L28" s="42">
        <v>0</v>
      </c>
      <c r="M28" s="43">
        <f>SUM(E28,G28,I28,K28)</f>
        <v>0</v>
      </c>
      <c r="N28" s="59">
        <f t="shared" si="0"/>
        <v>0</v>
      </c>
      <c r="Q28" s="47"/>
      <c r="R28" s="49"/>
      <c r="S28" s="47"/>
      <c r="T28" s="49"/>
      <c r="U28" s="47"/>
      <c r="V28" s="49"/>
      <c r="W28" s="47"/>
      <c r="X28" s="49"/>
      <c r="Y28" s="47"/>
      <c r="Z28" s="47"/>
      <c r="AA28" s="47"/>
      <c r="AB28" s="49"/>
      <c r="AC28" s="47"/>
      <c r="AD28" s="49"/>
      <c r="AE28" s="47"/>
      <c r="AF28" s="49"/>
      <c r="AG28" s="47"/>
      <c r="AH28" s="49"/>
      <c r="AI28" s="47"/>
      <c r="AJ28" s="49"/>
    </row>
    <row r="29" spans="1:36" s="24" customFormat="1" ht="13.2">
      <c r="A29" s="31" t="s">
        <v>15</v>
      </c>
      <c r="B29" s="38" t="s">
        <v>7</v>
      </c>
      <c r="C29" s="33">
        <v>3</v>
      </c>
      <c r="D29" s="39">
        <v>377</v>
      </c>
      <c r="E29" s="43">
        <v>0</v>
      </c>
      <c r="F29" s="40">
        <v>0</v>
      </c>
      <c r="G29" s="14">
        <v>0</v>
      </c>
      <c r="H29" s="14">
        <v>0</v>
      </c>
      <c r="I29" s="14">
        <v>1</v>
      </c>
      <c r="J29" s="15">
        <v>50</v>
      </c>
      <c r="K29" s="40">
        <v>0</v>
      </c>
      <c r="L29" s="42">
        <v>0</v>
      </c>
      <c r="M29" s="43">
        <f>SUM(E29,G29,I29,K29)</f>
        <v>1</v>
      </c>
      <c r="N29" s="59">
        <f t="shared" si="0"/>
        <v>50</v>
      </c>
      <c r="Q29" s="47"/>
      <c r="R29" s="49"/>
      <c r="S29" s="47"/>
      <c r="T29" s="49"/>
      <c r="U29" s="47"/>
      <c r="V29" s="49"/>
      <c r="W29" s="47"/>
      <c r="X29" s="49"/>
      <c r="Y29" s="47"/>
      <c r="Z29" s="47"/>
      <c r="AA29" s="47"/>
      <c r="AB29" s="49"/>
      <c r="AC29" s="47"/>
      <c r="AD29" s="49"/>
      <c r="AE29" s="47"/>
      <c r="AF29" s="49"/>
      <c r="AG29" s="47"/>
      <c r="AH29" s="49"/>
      <c r="AI29" s="47"/>
      <c r="AJ29" s="49"/>
    </row>
    <row r="30" spans="1:36" s="24" customFormat="1" ht="13.2">
      <c r="A30" s="31"/>
      <c r="B30" s="38"/>
      <c r="C30" s="33"/>
      <c r="D30" s="39"/>
      <c r="E30" s="54"/>
      <c r="F30" s="51"/>
      <c r="G30" s="52"/>
      <c r="H30" s="52"/>
      <c r="I30" s="52"/>
      <c r="J30" s="87"/>
      <c r="K30" s="50"/>
      <c r="L30" s="53"/>
      <c r="M30" s="54"/>
      <c r="N30" s="526"/>
      <c r="P30" s="58"/>
      <c r="Q30" s="47"/>
      <c r="R30" s="49"/>
      <c r="S30" s="47"/>
      <c r="T30" s="49"/>
      <c r="U30" s="47"/>
      <c r="V30" s="49"/>
      <c r="W30" s="47"/>
      <c r="X30" s="49"/>
      <c r="Y30" s="47"/>
      <c r="Z30" s="47"/>
      <c r="AA30" s="47"/>
      <c r="AB30" s="49"/>
      <c r="AC30" s="47"/>
      <c r="AD30" s="49"/>
      <c r="AE30" s="47"/>
      <c r="AF30" s="49"/>
      <c r="AG30" s="47"/>
      <c r="AH30" s="49"/>
      <c r="AI30" s="47"/>
      <c r="AJ30" s="49"/>
    </row>
    <row r="31" spans="1:36" s="24" customFormat="1" ht="13.2">
      <c r="A31" s="31" t="s">
        <v>18</v>
      </c>
      <c r="B31" s="38" t="s">
        <v>6</v>
      </c>
      <c r="C31" s="33">
        <v>2</v>
      </c>
      <c r="D31" s="39">
        <v>2430</v>
      </c>
      <c r="E31" s="43">
        <v>0</v>
      </c>
      <c r="F31" s="40">
        <v>0</v>
      </c>
      <c r="G31" s="14">
        <v>0</v>
      </c>
      <c r="H31" s="14">
        <v>0</v>
      </c>
      <c r="I31" s="14">
        <v>1</v>
      </c>
      <c r="J31" s="15">
        <v>10</v>
      </c>
      <c r="K31" s="40">
        <v>1</v>
      </c>
      <c r="L31" s="42">
        <v>35</v>
      </c>
      <c r="M31" s="43">
        <f>SUM(E31,G31,I31,K31)</f>
        <v>2</v>
      </c>
      <c r="N31" s="59">
        <f t="shared" si="0"/>
        <v>45</v>
      </c>
      <c r="Q31" s="47"/>
      <c r="R31" s="49"/>
      <c r="S31" s="47"/>
      <c r="T31" s="49"/>
      <c r="U31" s="47"/>
      <c r="V31" s="49"/>
      <c r="W31" s="47"/>
      <c r="X31" s="49"/>
      <c r="Y31" s="47"/>
      <c r="Z31" s="47"/>
      <c r="AA31" s="47"/>
      <c r="AB31" s="49"/>
      <c r="AC31" s="47"/>
      <c r="AD31" s="49"/>
      <c r="AE31" s="47"/>
      <c r="AF31" s="49"/>
      <c r="AG31" s="47"/>
      <c r="AH31" s="49"/>
      <c r="AI31" s="47"/>
      <c r="AJ31" s="49"/>
    </row>
    <row r="32" spans="1:36" s="24" customFormat="1" ht="13.2">
      <c r="A32" s="31"/>
      <c r="B32" s="38" t="s">
        <v>7</v>
      </c>
      <c r="C32" s="33">
        <v>2</v>
      </c>
      <c r="D32" s="39">
        <v>147</v>
      </c>
      <c r="E32" s="43">
        <v>3</v>
      </c>
      <c r="F32" s="40">
        <v>695</v>
      </c>
      <c r="G32" s="14">
        <v>0</v>
      </c>
      <c r="H32" s="14">
        <v>0</v>
      </c>
      <c r="I32" s="14">
        <v>0</v>
      </c>
      <c r="J32" s="15">
        <v>0</v>
      </c>
      <c r="K32" s="40">
        <v>0</v>
      </c>
      <c r="L32" s="42">
        <v>0</v>
      </c>
      <c r="M32" s="43">
        <f>SUM(E32,G32,I32,K32)</f>
        <v>3</v>
      </c>
      <c r="N32" s="59">
        <f t="shared" si="0"/>
        <v>695</v>
      </c>
      <c r="P32" s="57"/>
      <c r="Q32" s="47"/>
      <c r="R32" s="49"/>
      <c r="S32" s="47"/>
      <c r="T32" s="49"/>
      <c r="U32" s="47"/>
      <c r="V32" s="49"/>
      <c r="W32" s="47"/>
      <c r="X32" s="49"/>
      <c r="Y32" s="47"/>
      <c r="Z32" s="47"/>
      <c r="AA32" s="47"/>
      <c r="AB32" s="49"/>
      <c r="AC32" s="47"/>
      <c r="AD32" s="49"/>
      <c r="AE32" s="47"/>
      <c r="AF32" s="49"/>
      <c r="AG32" s="47"/>
      <c r="AH32" s="49"/>
      <c r="AI32" s="47"/>
      <c r="AJ32" s="49"/>
    </row>
    <row r="33" spans="1:36" s="24" customFormat="1" ht="13.2">
      <c r="A33" s="31"/>
      <c r="B33" s="38"/>
      <c r="C33" s="33"/>
      <c r="D33" s="39"/>
      <c r="E33" s="54"/>
      <c r="F33" s="51"/>
      <c r="G33" s="52"/>
      <c r="H33" s="52"/>
      <c r="I33" s="52"/>
      <c r="J33" s="87"/>
      <c r="K33" s="50"/>
      <c r="L33" s="53"/>
      <c r="M33" s="54"/>
      <c r="N33" s="526"/>
      <c r="Q33" s="47"/>
      <c r="R33" s="49"/>
      <c r="S33" s="47"/>
      <c r="T33" s="49"/>
      <c r="U33" s="47"/>
      <c r="V33" s="49"/>
      <c r="W33" s="47"/>
      <c r="X33" s="49"/>
      <c r="Y33" s="47"/>
      <c r="Z33" s="56"/>
      <c r="AA33" s="47"/>
      <c r="AB33" s="49"/>
      <c r="AC33" s="47"/>
      <c r="AD33" s="49"/>
      <c r="AE33" s="47"/>
      <c r="AF33" s="49"/>
      <c r="AG33" s="47"/>
      <c r="AH33" s="49"/>
      <c r="AI33" s="47"/>
      <c r="AJ33" s="49"/>
    </row>
    <row r="34" spans="1:36" s="24" customFormat="1" ht="13.2">
      <c r="A34" s="31" t="s">
        <v>38</v>
      </c>
      <c r="B34" s="38"/>
      <c r="C34" s="33">
        <v>54</v>
      </c>
      <c r="D34" s="39">
        <v>113840.126</v>
      </c>
      <c r="E34" s="43">
        <v>17</v>
      </c>
      <c r="F34" s="40">
        <v>38579.103999999999</v>
      </c>
      <c r="G34" s="14">
        <v>18</v>
      </c>
      <c r="H34" s="14">
        <v>7779.6683300000004</v>
      </c>
      <c r="I34" s="14">
        <v>10</v>
      </c>
      <c r="J34" s="15">
        <v>20264.975000000002</v>
      </c>
      <c r="K34" s="40">
        <v>8</v>
      </c>
      <c r="L34" s="42">
        <v>9863.1820000000007</v>
      </c>
      <c r="M34" s="43">
        <f>SUM(E34,G34,I34,K34)</f>
        <v>53</v>
      </c>
      <c r="N34" s="59">
        <f t="shared" si="0"/>
        <v>76486.929329999999</v>
      </c>
      <c r="Q34" s="47"/>
      <c r="R34" s="49"/>
      <c r="S34" s="47"/>
      <c r="T34" s="49"/>
      <c r="U34" s="47"/>
      <c r="V34" s="49"/>
      <c r="W34" s="47"/>
      <c r="X34" s="49"/>
      <c r="Y34" s="47"/>
      <c r="Z34" s="47"/>
      <c r="AA34" s="47"/>
      <c r="AB34" s="49"/>
      <c r="AC34" s="47"/>
      <c r="AD34" s="49"/>
      <c r="AE34" s="47"/>
      <c r="AF34" s="49"/>
      <c r="AG34" s="47"/>
      <c r="AH34" s="49"/>
      <c r="AI34" s="47"/>
      <c r="AJ34" s="49"/>
    </row>
    <row r="35" spans="1:36" s="24" customFormat="1" ht="13.2">
      <c r="A35" s="31"/>
      <c r="B35" s="38"/>
      <c r="C35" s="33"/>
      <c r="D35" s="39"/>
      <c r="E35" s="54"/>
      <c r="F35" s="51"/>
      <c r="G35" s="52"/>
      <c r="H35" s="52"/>
      <c r="I35" s="52"/>
      <c r="J35" s="87"/>
      <c r="K35" s="50"/>
      <c r="L35" s="53"/>
      <c r="M35" s="54"/>
      <c r="N35" s="526"/>
      <c r="Q35" s="47"/>
      <c r="R35" s="49"/>
      <c r="S35" s="47"/>
      <c r="T35" s="49"/>
      <c r="U35" s="47"/>
      <c r="V35" s="49"/>
      <c r="W35" s="47"/>
      <c r="X35" s="49"/>
      <c r="Y35" s="47"/>
      <c r="Z35" s="56"/>
      <c r="AA35" s="47"/>
      <c r="AB35" s="49"/>
      <c r="AC35" s="47"/>
      <c r="AD35" s="49"/>
      <c r="AE35" s="47"/>
      <c r="AF35" s="49"/>
      <c r="AG35" s="47"/>
      <c r="AH35" s="49"/>
      <c r="AI35" s="47"/>
      <c r="AJ35" s="49"/>
    </row>
    <row r="36" spans="1:36" s="24" customFormat="1" ht="13.2">
      <c r="A36" s="31" t="s">
        <v>16</v>
      </c>
      <c r="B36" s="38"/>
      <c r="C36" s="33">
        <v>336</v>
      </c>
      <c r="D36" s="39">
        <v>15505.656999999999</v>
      </c>
      <c r="E36" s="43">
        <v>126</v>
      </c>
      <c r="F36" s="40">
        <v>4225.3700000000008</v>
      </c>
      <c r="G36" s="14">
        <v>123</v>
      </c>
      <c r="H36" s="14">
        <v>1849.4609999999998</v>
      </c>
      <c r="I36" s="14">
        <v>132</v>
      </c>
      <c r="J36" s="15">
        <v>3625.8440000000001</v>
      </c>
      <c r="K36" s="40">
        <v>97</v>
      </c>
      <c r="L36" s="42">
        <v>4764.0859999999993</v>
      </c>
      <c r="M36" s="43">
        <f>SUM(E36,G36,I36,K36)</f>
        <v>478</v>
      </c>
      <c r="N36" s="59">
        <f t="shared" si="0"/>
        <v>14464.760999999999</v>
      </c>
      <c r="O36" s="58"/>
      <c r="P36" s="58"/>
      <c r="Q36" s="47"/>
      <c r="R36" s="49"/>
      <c r="S36" s="47"/>
      <c r="T36" s="49"/>
      <c r="U36" s="47"/>
      <c r="V36" s="49"/>
      <c r="W36" s="47"/>
      <c r="X36" s="49"/>
      <c r="Y36" s="47"/>
      <c r="Z36" s="47"/>
      <c r="AA36" s="47"/>
      <c r="AB36" s="49"/>
      <c r="AC36" s="47"/>
      <c r="AD36" s="49"/>
      <c r="AE36" s="47"/>
      <c r="AF36" s="49"/>
      <c r="AG36" s="47"/>
      <c r="AH36" s="49"/>
      <c r="AI36" s="47"/>
      <c r="AJ36" s="49"/>
    </row>
    <row r="37" spans="1:36" s="24" customFormat="1" ht="13.2">
      <c r="A37" s="31"/>
      <c r="B37" s="38"/>
      <c r="C37" s="33"/>
      <c r="D37" s="39"/>
      <c r="E37" s="34"/>
      <c r="F37" s="40"/>
      <c r="G37" s="41"/>
      <c r="H37" s="14"/>
      <c r="I37" s="14"/>
      <c r="J37" s="14"/>
      <c r="K37" s="34"/>
      <c r="L37" s="42"/>
      <c r="M37" s="43"/>
      <c r="N37" s="59"/>
      <c r="P37" s="58"/>
      <c r="Q37" s="47"/>
      <c r="R37" s="47"/>
      <c r="S37" s="47"/>
      <c r="T37" s="47"/>
      <c r="U37" s="47"/>
      <c r="V37" s="47"/>
      <c r="W37" s="47"/>
      <c r="X37" s="47"/>
      <c r="Y37" s="47"/>
      <c r="Z37" s="46"/>
      <c r="AA37" s="47"/>
      <c r="AB37" s="47"/>
      <c r="AC37" s="47"/>
      <c r="AD37" s="47"/>
      <c r="AE37" s="47"/>
      <c r="AF37" s="47"/>
      <c r="AG37" s="47"/>
      <c r="AH37" s="47"/>
      <c r="AI37" s="47"/>
      <c r="AJ37" s="47"/>
    </row>
    <row r="38" spans="1:36" s="68" customFormat="1" ht="13.2">
      <c r="A38" s="60" t="s">
        <v>0</v>
      </c>
      <c r="B38" s="61"/>
      <c r="C38" s="62">
        <v>889</v>
      </c>
      <c r="D38" s="63">
        <v>248611.45400000003</v>
      </c>
      <c r="E38" s="90">
        <f>SUM(E10:E36)</f>
        <v>293</v>
      </c>
      <c r="F38" s="90">
        <f t="shared" ref="F38:L38" si="1">SUM(F10:F36)</f>
        <v>138898.25446</v>
      </c>
      <c r="G38" s="90">
        <f t="shared" si="1"/>
        <v>364</v>
      </c>
      <c r="H38" s="90">
        <f t="shared" si="1"/>
        <v>60534.050210000001</v>
      </c>
      <c r="I38" s="90">
        <f t="shared" si="1"/>
        <v>253</v>
      </c>
      <c r="J38" s="90">
        <f t="shared" si="1"/>
        <v>37068.792999999998</v>
      </c>
      <c r="K38" s="90">
        <f t="shared" si="1"/>
        <v>202</v>
      </c>
      <c r="L38" s="90">
        <f t="shared" si="1"/>
        <v>42247.693999999989</v>
      </c>
      <c r="M38" s="66">
        <f>SUM(M10:M37)</f>
        <v>1112</v>
      </c>
      <c r="N38" s="527">
        <f>SUM(N10:N36)</f>
        <v>278748.79167000001</v>
      </c>
      <c r="O38" s="91"/>
      <c r="P38" s="92"/>
      <c r="Q38" s="47"/>
      <c r="R38" s="46"/>
      <c r="S38" s="47"/>
      <c r="T38" s="46"/>
      <c r="U38" s="47"/>
      <c r="V38" s="46"/>
      <c r="W38" s="47"/>
      <c r="X38" s="46"/>
      <c r="Y38" s="47"/>
      <c r="Z38" s="49"/>
      <c r="AA38" s="47"/>
      <c r="AB38" s="46"/>
      <c r="AC38" s="47"/>
      <c r="AD38" s="46"/>
      <c r="AE38" s="47"/>
      <c r="AF38" s="46"/>
      <c r="AG38" s="47"/>
      <c r="AH38" s="46"/>
      <c r="AI38" s="47"/>
      <c r="AJ38" s="46"/>
    </row>
    <row r="39" spans="1:36" s="24" customFormat="1" ht="13.2" thickBot="1">
      <c r="A39" s="69"/>
      <c r="B39" s="70"/>
      <c r="C39" s="71"/>
      <c r="D39" s="71"/>
      <c r="E39" s="72"/>
      <c r="F39" s="73"/>
      <c r="G39" s="73"/>
      <c r="H39" s="73"/>
      <c r="I39" s="73"/>
      <c r="J39" s="73"/>
      <c r="K39" s="73"/>
      <c r="L39" s="73"/>
      <c r="M39" s="74"/>
      <c r="N39" s="75"/>
      <c r="O39" s="21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</row>
    <row r="40" spans="1:36" s="19" customFormat="1" ht="10.199999999999999" thickTop="1">
      <c r="A40" s="76" t="s">
        <v>35</v>
      </c>
      <c r="B40" s="77"/>
      <c r="C40" s="78"/>
      <c r="D40" s="78"/>
      <c r="E40" s="76" t="s">
        <v>36</v>
      </c>
      <c r="F40" s="77"/>
      <c r="G40" s="76" t="s">
        <v>37</v>
      </c>
      <c r="H40" s="77"/>
      <c r="I40" s="21" t="s">
        <v>19</v>
      </c>
      <c r="J40" s="21"/>
      <c r="K40" s="21"/>
      <c r="L40" s="21"/>
      <c r="M40" s="21"/>
      <c r="N40" s="21"/>
      <c r="O40" s="21"/>
    </row>
    <row r="41" spans="1:36" s="19" customFormat="1" ht="9.6">
      <c r="A41" s="79" t="s">
        <v>17</v>
      </c>
      <c r="B41" s="79"/>
      <c r="C41" s="80"/>
      <c r="D41" s="80"/>
      <c r="E41" s="79"/>
      <c r="F41" s="79"/>
      <c r="G41" s="79"/>
      <c r="H41" s="81"/>
      <c r="I41" s="82"/>
      <c r="J41" s="82"/>
      <c r="K41" s="82"/>
      <c r="L41" s="82"/>
      <c r="M41" s="82"/>
      <c r="N41" s="82"/>
      <c r="O41" s="21"/>
    </row>
    <row r="42" spans="1:36">
      <c r="A42" s="89"/>
    </row>
    <row r="44" spans="1:36" s="24" customFormat="1" ht="10.199999999999999">
      <c r="A44" s="68"/>
      <c r="B44" s="21"/>
      <c r="C44" s="22"/>
      <c r="D44" s="22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</row>
    <row r="45" spans="1:36" s="24" customFormat="1" ht="7.5" customHeight="1">
      <c r="B45" s="21"/>
      <c r="C45" s="22"/>
      <c r="D45" s="22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</row>
  </sheetData>
  <mergeCells count="18">
    <mergeCell ref="A1:N1"/>
    <mergeCell ref="A7:B8"/>
    <mergeCell ref="C7:D7"/>
    <mergeCell ref="E7:F7"/>
    <mergeCell ref="G7:H7"/>
    <mergeCell ref="I7:J7"/>
    <mergeCell ref="K7:L7"/>
    <mergeCell ref="M7:N7"/>
    <mergeCell ref="Q7:R7"/>
    <mergeCell ref="S7:T7"/>
    <mergeCell ref="U7:V7"/>
    <mergeCell ref="W7:X7"/>
    <mergeCell ref="AG7:AH7"/>
    <mergeCell ref="AI7:AJ7"/>
    <mergeCell ref="Y7:Z7"/>
    <mergeCell ref="AA7:AB7"/>
    <mergeCell ref="AC7:AD7"/>
    <mergeCell ref="AE7:AF7"/>
  </mergeCells>
  <phoneticPr fontId="3" type="noConversion"/>
  <pageMargins left="0.75" right="0.75" top="1" bottom="1" header="0.5" footer="0.5"/>
  <pageSetup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J45"/>
  <sheetViews>
    <sheetView zoomScaleNormal="100" zoomScaleSheetLayoutView="85" workbookViewId="0">
      <selection sqref="A1:N1"/>
    </sheetView>
  </sheetViews>
  <sheetFormatPr defaultRowHeight="12.6"/>
  <cols>
    <col min="1" max="1" width="14.109375" customWidth="1"/>
    <col min="2" max="2" width="2.33203125" bestFit="1" customWidth="1"/>
    <col min="3" max="3" width="6.44140625" style="83" bestFit="1" customWidth="1"/>
    <col min="4" max="4" width="8" style="83" bestFit="1" customWidth="1"/>
    <col min="5" max="5" width="8.109375" bestFit="1" customWidth="1"/>
    <col min="6" max="6" width="11.5546875" bestFit="1" customWidth="1"/>
    <col min="7" max="7" width="7.5546875" bestFit="1" customWidth="1"/>
    <col min="8" max="8" width="11.33203125" bestFit="1" customWidth="1"/>
    <col min="9" max="9" width="8.6640625" customWidth="1"/>
    <col min="10" max="10" width="9.88671875" bestFit="1" customWidth="1"/>
    <col min="11" max="11" width="6.44140625" bestFit="1" customWidth="1"/>
    <col min="12" max="12" width="10.109375" customWidth="1"/>
    <col min="13" max="13" width="6.44140625" bestFit="1" customWidth="1"/>
    <col min="14" max="14" width="11.88671875" bestFit="1" customWidth="1"/>
    <col min="16" max="16" width="10.5546875" bestFit="1" customWidth="1"/>
  </cols>
  <sheetData>
    <row r="1" spans="1:36" s="18" customFormat="1" ht="17.399999999999999">
      <c r="A1" s="567" t="s">
        <v>34</v>
      </c>
      <c r="B1" s="567"/>
      <c r="C1" s="567"/>
      <c r="D1" s="567"/>
      <c r="E1" s="567"/>
      <c r="F1" s="567"/>
      <c r="G1" s="567"/>
      <c r="H1" s="567"/>
      <c r="I1" s="567"/>
      <c r="J1" s="567"/>
      <c r="K1" s="567"/>
      <c r="L1" s="567"/>
      <c r="M1" s="567"/>
      <c r="N1" s="567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</row>
    <row r="2" spans="1:36" s="18" customFormat="1" ht="17.399999999999999">
      <c r="A2" s="505" t="s">
        <v>42</v>
      </c>
      <c r="B2" s="505"/>
      <c r="C2" s="505"/>
      <c r="D2" s="505"/>
      <c r="E2" s="505"/>
      <c r="F2" s="505"/>
      <c r="G2" s="505"/>
      <c r="H2" s="505"/>
      <c r="I2" s="505"/>
      <c r="J2" s="505"/>
      <c r="K2" s="505"/>
      <c r="L2" s="505"/>
      <c r="M2" s="505"/>
      <c r="N2" s="505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</row>
    <row r="3" spans="1:36" s="18" customFormat="1" ht="17.399999999999999">
      <c r="A3" s="105" t="s">
        <v>124</v>
      </c>
      <c r="B3" s="505"/>
      <c r="C3" s="505"/>
      <c r="D3" s="505"/>
      <c r="E3" s="505"/>
      <c r="F3" s="505"/>
      <c r="G3" s="505"/>
      <c r="H3" s="505"/>
      <c r="I3" s="505"/>
      <c r="J3" s="505"/>
      <c r="K3" s="505"/>
      <c r="L3" s="505"/>
      <c r="M3" s="505"/>
      <c r="N3" s="505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</row>
    <row r="4" spans="1:36" s="18" customFormat="1" ht="17.399999999999999">
      <c r="A4" s="505"/>
      <c r="B4" s="505"/>
      <c r="C4" s="505"/>
      <c r="D4" s="505"/>
      <c r="E4" s="505"/>
      <c r="F4" s="505"/>
      <c r="G4" s="505"/>
      <c r="H4" s="505"/>
      <c r="I4" s="505"/>
      <c r="J4" s="505"/>
      <c r="K4" s="505"/>
      <c r="L4" s="505"/>
      <c r="M4" s="505"/>
      <c r="N4" s="505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</row>
    <row r="5" spans="1:36" s="24" customFormat="1">
      <c r="A5" s="20" t="s">
        <v>3</v>
      </c>
      <c r="B5" s="21"/>
      <c r="C5" s="22"/>
      <c r="D5" s="22"/>
      <c r="E5" s="21"/>
      <c r="F5" s="21"/>
      <c r="G5" s="21"/>
      <c r="H5" s="23"/>
      <c r="I5" s="21"/>
      <c r="J5" s="21"/>
      <c r="K5" s="21"/>
      <c r="L5" s="21"/>
      <c r="M5" s="21"/>
      <c r="N5" s="21"/>
      <c r="O5" s="21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</row>
    <row r="6" spans="1:36" s="24" customFormat="1" ht="7.5" customHeight="1" thickBot="1">
      <c r="A6" s="20"/>
      <c r="B6" s="21"/>
      <c r="C6" s="22"/>
      <c r="D6" s="22"/>
      <c r="E6" s="21"/>
      <c r="F6" s="21"/>
      <c r="G6" s="21"/>
      <c r="H6" s="23"/>
      <c r="I6" s="21"/>
      <c r="J6" s="21"/>
      <c r="K6" s="21"/>
      <c r="L6" s="21"/>
      <c r="M6" s="21"/>
      <c r="N6" s="21"/>
      <c r="O6" s="21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</row>
    <row r="7" spans="1:36" s="24" customFormat="1" ht="11.1" customHeight="1" thickTop="1">
      <c r="A7" s="568" t="s">
        <v>4</v>
      </c>
      <c r="B7" s="569"/>
      <c r="C7" s="572" t="s">
        <v>33</v>
      </c>
      <c r="D7" s="573"/>
      <c r="E7" s="574" t="s">
        <v>45</v>
      </c>
      <c r="F7" s="575"/>
      <c r="G7" s="576" t="s">
        <v>46</v>
      </c>
      <c r="H7" s="576"/>
      <c r="I7" s="574" t="s">
        <v>47</v>
      </c>
      <c r="J7" s="577"/>
      <c r="K7" s="574" t="s">
        <v>48</v>
      </c>
      <c r="L7" s="575"/>
      <c r="M7" s="578" t="s">
        <v>41</v>
      </c>
      <c r="N7" s="579"/>
      <c r="Q7" s="566"/>
      <c r="R7" s="566"/>
      <c r="S7" s="566"/>
      <c r="T7" s="566"/>
      <c r="U7" s="566"/>
      <c r="V7" s="566"/>
      <c r="W7" s="566"/>
      <c r="X7" s="566"/>
      <c r="Y7" s="565"/>
      <c r="Z7" s="565"/>
      <c r="AA7" s="566"/>
      <c r="AB7" s="566"/>
      <c r="AC7" s="566"/>
      <c r="AD7" s="566"/>
      <c r="AE7" s="566"/>
      <c r="AF7" s="566"/>
      <c r="AG7" s="566"/>
      <c r="AH7" s="566"/>
      <c r="AI7" s="565"/>
      <c r="AJ7" s="565"/>
    </row>
    <row r="8" spans="1:36" s="24" customFormat="1" ht="11.1" customHeight="1">
      <c r="A8" s="570"/>
      <c r="B8" s="571"/>
      <c r="C8" s="25" t="s">
        <v>2</v>
      </c>
      <c r="D8" s="25" t="s">
        <v>5</v>
      </c>
      <c r="E8" s="26" t="s">
        <v>2</v>
      </c>
      <c r="F8" s="27" t="s">
        <v>5</v>
      </c>
      <c r="G8" s="26" t="s">
        <v>2</v>
      </c>
      <c r="H8" s="26" t="s">
        <v>5</v>
      </c>
      <c r="I8" s="26" t="s">
        <v>2</v>
      </c>
      <c r="J8" s="26" t="s">
        <v>5</v>
      </c>
      <c r="K8" s="26" t="s">
        <v>2</v>
      </c>
      <c r="L8" s="28" t="s">
        <v>5</v>
      </c>
      <c r="M8" s="29" t="s">
        <v>2</v>
      </c>
      <c r="N8" s="30" t="s">
        <v>5</v>
      </c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</row>
    <row r="9" spans="1:36" s="24" customFormat="1" ht="7.5" customHeight="1">
      <c r="A9" s="31"/>
      <c r="B9" s="32"/>
      <c r="C9" s="33"/>
      <c r="D9" s="33"/>
      <c r="E9" s="34"/>
      <c r="F9" s="34"/>
      <c r="G9" s="35"/>
      <c r="H9" s="35"/>
      <c r="I9" s="35"/>
      <c r="J9" s="35"/>
      <c r="K9" s="35"/>
      <c r="L9" s="35"/>
      <c r="M9" s="36"/>
      <c r="N9" s="37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</row>
    <row r="10" spans="1:36" s="24" customFormat="1" ht="13.2">
      <c r="A10" s="31" t="s">
        <v>1</v>
      </c>
      <c r="B10" s="38" t="s">
        <v>6</v>
      </c>
      <c r="C10" s="33">
        <v>357</v>
      </c>
      <c r="D10" s="39">
        <v>62636.639999999999</v>
      </c>
      <c r="E10" s="40">
        <v>55</v>
      </c>
      <c r="F10" s="40">
        <v>7188</v>
      </c>
      <c r="G10" s="14">
        <v>69</v>
      </c>
      <c r="H10" s="14">
        <v>10429</v>
      </c>
      <c r="I10" s="14">
        <f>26+28+26</f>
        <v>80</v>
      </c>
      <c r="J10" s="15">
        <f>3506+4768+2993</f>
        <v>11267</v>
      </c>
      <c r="K10" s="40">
        <f>25+28+30</f>
        <v>83</v>
      </c>
      <c r="L10" s="42">
        <f>4087+4400+5033</f>
        <v>13520</v>
      </c>
      <c r="M10" s="43">
        <f>E10+G10+I10+K10</f>
        <v>287</v>
      </c>
      <c r="N10" s="59">
        <f>F10+H10+J10+L10</f>
        <v>42404</v>
      </c>
      <c r="O10" s="45"/>
      <c r="R10" s="46"/>
      <c r="S10" s="47"/>
      <c r="T10" s="46"/>
      <c r="U10" s="47"/>
      <c r="V10" s="46"/>
      <c r="W10" s="47"/>
      <c r="X10" s="46"/>
      <c r="Y10" s="47"/>
      <c r="Z10" s="47"/>
      <c r="AA10" s="47"/>
      <c r="AB10" s="46"/>
      <c r="AC10" s="47"/>
      <c r="AD10" s="46"/>
      <c r="AE10" s="47"/>
      <c r="AF10" s="46"/>
      <c r="AG10" s="47"/>
      <c r="AH10" s="46"/>
      <c r="AI10" s="47"/>
      <c r="AJ10" s="46"/>
    </row>
    <row r="11" spans="1:36" s="24" customFormat="1" ht="13.2">
      <c r="A11" s="31"/>
      <c r="B11" s="38" t="s">
        <v>7</v>
      </c>
      <c r="C11" s="33">
        <v>167</v>
      </c>
      <c r="D11" s="39">
        <v>7052.13</v>
      </c>
      <c r="E11" s="40">
        <v>32</v>
      </c>
      <c r="F11" s="40">
        <v>978</v>
      </c>
      <c r="G11" s="14">
        <v>41</v>
      </c>
      <c r="H11" s="14">
        <v>2329</v>
      </c>
      <c r="I11" s="14">
        <f>15+16+16</f>
        <v>47</v>
      </c>
      <c r="J11" s="15">
        <f>721+985+978</f>
        <v>2684</v>
      </c>
      <c r="K11" s="40">
        <f>11+18+12</f>
        <v>41</v>
      </c>
      <c r="L11" s="42">
        <f>414+599+1011</f>
        <v>2024</v>
      </c>
      <c r="M11" s="43">
        <f t="shared" ref="M11:N36" si="0">E11+G11+I11+K11</f>
        <v>161</v>
      </c>
      <c r="N11" s="59">
        <f t="shared" si="0"/>
        <v>8015</v>
      </c>
      <c r="Q11" s="47"/>
      <c r="R11" s="49"/>
      <c r="S11" s="47"/>
      <c r="T11" s="49"/>
      <c r="U11" s="47"/>
      <c r="V11" s="49"/>
      <c r="W11" s="47"/>
      <c r="X11" s="49"/>
      <c r="Y11" s="47"/>
      <c r="Z11" s="47"/>
      <c r="AA11" s="47"/>
      <c r="AB11" s="49"/>
      <c r="AC11" s="47"/>
      <c r="AD11" s="49"/>
      <c r="AE11" s="47"/>
      <c r="AF11" s="49"/>
      <c r="AG11" s="47"/>
      <c r="AH11" s="49"/>
      <c r="AI11" s="47"/>
      <c r="AJ11" s="49"/>
    </row>
    <row r="12" spans="1:36" s="24" customFormat="1" ht="13.2">
      <c r="A12" s="31"/>
      <c r="B12" s="38"/>
      <c r="C12" s="33"/>
      <c r="D12" s="39"/>
      <c r="E12" s="50"/>
      <c r="F12" s="51"/>
      <c r="G12" s="52"/>
      <c r="H12" s="52"/>
      <c r="I12" s="52"/>
      <c r="J12" s="87"/>
      <c r="K12" s="50"/>
      <c r="L12" s="53"/>
      <c r="M12" s="54"/>
      <c r="N12" s="528"/>
      <c r="Q12" s="47"/>
      <c r="R12" s="49"/>
      <c r="S12" s="47"/>
      <c r="T12" s="49"/>
      <c r="U12" s="47"/>
      <c r="V12" s="49"/>
      <c r="W12" s="47"/>
      <c r="X12" s="49"/>
      <c r="Y12" s="47"/>
      <c r="Z12" s="56"/>
      <c r="AA12" s="47"/>
      <c r="AB12" s="49"/>
      <c r="AC12" s="47"/>
      <c r="AD12" s="49"/>
      <c r="AE12" s="47"/>
      <c r="AF12" s="49"/>
      <c r="AG12" s="47"/>
      <c r="AH12" s="49"/>
      <c r="AI12" s="47"/>
      <c r="AJ12" s="49"/>
    </row>
    <row r="13" spans="1:36" s="24" customFormat="1" ht="13.2">
      <c r="A13" s="31" t="s">
        <v>8</v>
      </c>
      <c r="B13" s="38" t="s">
        <v>6</v>
      </c>
      <c r="C13" s="33">
        <v>6</v>
      </c>
      <c r="D13" s="39">
        <v>3170</v>
      </c>
      <c r="E13" s="40">
        <v>0</v>
      </c>
      <c r="F13" s="40">
        <v>0</v>
      </c>
      <c r="G13" s="14">
        <v>0</v>
      </c>
      <c r="H13" s="14">
        <v>0</v>
      </c>
      <c r="I13" s="14">
        <v>0</v>
      </c>
      <c r="J13" s="15">
        <v>0</v>
      </c>
      <c r="K13" s="40">
        <v>1</v>
      </c>
      <c r="L13" s="42">
        <v>3500</v>
      </c>
      <c r="M13" s="43">
        <f t="shared" si="0"/>
        <v>1</v>
      </c>
      <c r="N13" s="59">
        <f t="shared" si="0"/>
        <v>3500</v>
      </c>
      <c r="Q13" s="47"/>
      <c r="R13" s="49"/>
      <c r="S13" s="47"/>
      <c r="T13" s="49"/>
      <c r="U13" s="47"/>
      <c r="V13" s="49"/>
      <c r="W13" s="47"/>
      <c r="X13" s="49"/>
      <c r="Y13" s="47"/>
      <c r="Z13" s="47"/>
      <c r="AA13" s="47"/>
      <c r="AB13" s="49"/>
      <c r="AC13" s="47"/>
      <c r="AD13" s="49"/>
      <c r="AE13" s="47"/>
      <c r="AF13" s="49"/>
      <c r="AG13" s="47"/>
      <c r="AH13" s="49"/>
      <c r="AI13" s="47"/>
      <c r="AJ13" s="49"/>
    </row>
    <row r="14" spans="1:36" s="24" customFormat="1" ht="13.2">
      <c r="A14" s="31" t="s">
        <v>9</v>
      </c>
      <c r="B14" s="38" t="s">
        <v>7</v>
      </c>
      <c r="C14" s="33">
        <v>4</v>
      </c>
      <c r="D14" s="39">
        <v>10190</v>
      </c>
      <c r="E14" s="40">
        <v>2</v>
      </c>
      <c r="F14" s="40">
        <v>60</v>
      </c>
      <c r="G14" s="14">
        <v>1</v>
      </c>
      <c r="H14" s="14">
        <v>2018</v>
      </c>
      <c r="I14" s="14">
        <v>1</v>
      </c>
      <c r="J14" s="15">
        <v>450</v>
      </c>
      <c r="K14" s="40">
        <v>1</v>
      </c>
      <c r="L14" s="42">
        <v>25</v>
      </c>
      <c r="M14" s="43">
        <f t="shared" si="0"/>
        <v>5</v>
      </c>
      <c r="N14" s="59">
        <f t="shared" si="0"/>
        <v>2553</v>
      </c>
      <c r="Q14" s="47"/>
      <c r="R14" s="49"/>
      <c r="S14" s="47"/>
      <c r="T14" s="49"/>
      <c r="U14" s="47"/>
      <c r="V14" s="49"/>
      <c r="W14" s="47"/>
      <c r="X14" s="49"/>
      <c r="Y14" s="47"/>
      <c r="Z14" s="47"/>
      <c r="AA14" s="47"/>
      <c r="AB14" s="49"/>
      <c r="AC14" s="47"/>
      <c r="AD14" s="49"/>
      <c r="AE14" s="47"/>
      <c r="AF14" s="49"/>
      <c r="AG14" s="47"/>
      <c r="AH14" s="49"/>
      <c r="AI14" s="47"/>
      <c r="AJ14" s="49"/>
    </row>
    <row r="15" spans="1:36" s="24" customFormat="1" ht="13.2">
      <c r="A15" s="31"/>
      <c r="B15" s="38"/>
      <c r="C15" s="33"/>
      <c r="D15" s="39"/>
      <c r="E15" s="50"/>
      <c r="F15" s="51"/>
      <c r="G15" s="52"/>
      <c r="H15" s="52"/>
      <c r="I15" s="52"/>
      <c r="J15" s="87"/>
      <c r="K15" s="50"/>
      <c r="L15" s="53"/>
      <c r="M15" s="54"/>
      <c r="N15" s="528"/>
      <c r="Q15" s="47"/>
      <c r="R15" s="49"/>
      <c r="S15" s="47"/>
      <c r="T15" s="49"/>
      <c r="U15" s="47"/>
      <c r="V15" s="49"/>
      <c r="W15" s="47"/>
      <c r="X15" s="49"/>
      <c r="Y15" s="47"/>
      <c r="Z15" s="56"/>
      <c r="AA15" s="47"/>
      <c r="AB15" s="49"/>
      <c r="AC15" s="47"/>
      <c r="AD15" s="49"/>
      <c r="AE15" s="47"/>
      <c r="AF15" s="49"/>
      <c r="AG15" s="47"/>
      <c r="AH15" s="49"/>
      <c r="AI15" s="47"/>
      <c r="AJ15" s="49"/>
    </row>
    <row r="16" spans="1:36" s="24" customFormat="1" ht="13.2">
      <c r="A16" s="31" t="s">
        <v>10</v>
      </c>
      <c r="B16" s="38" t="s">
        <v>6</v>
      </c>
      <c r="C16" s="33">
        <v>0</v>
      </c>
      <c r="D16" s="39">
        <v>0</v>
      </c>
      <c r="E16" s="40">
        <v>0</v>
      </c>
      <c r="F16" s="40">
        <v>0</v>
      </c>
      <c r="G16" s="14">
        <v>0</v>
      </c>
      <c r="H16" s="14">
        <v>0</v>
      </c>
      <c r="I16" s="14">
        <v>0</v>
      </c>
      <c r="J16" s="15">
        <v>0</v>
      </c>
      <c r="K16" s="40">
        <v>0</v>
      </c>
      <c r="L16" s="42">
        <v>0</v>
      </c>
      <c r="M16" s="43">
        <f t="shared" si="0"/>
        <v>0</v>
      </c>
      <c r="N16" s="59">
        <f t="shared" si="0"/>
        <v>0</v>
      </c>
      <c r="Q16" s="47"/>
      <c r="R16" s="49"/>
      <c r="S16" s="47"/>
      <c r="T16" s="49"/>
      <c r="U16" s="47"/>
      <c r="V16" s="49"/>
      <c r="W16" s="47"/>
      <c r="X16" s="49"/>
      <c r="Y16" s="47"/>
      <c r="Z16" s="47"/>
      <c r="AA16" s="47"/>
      <c r="AB16" s="49"/>
      <c r="AC16" s="47"/>
      <c r="AD16" s="49"/>
      <c r="AE16" s="47"/>
      <c r="AF16" s="49"/>
      <c r="AG16" s="47"/>
      <c r="AH16" s="49"/>
      <c r="AI16" s="47"/>
      <c r="AJ16" s="49"/>
    </row>
    <row r="17" spans="1:36" s="24" customFormat="1" ht="13.2">
      <c r="A17" s="31"/>
      <c r="B17" s="38" t="s">
        <v>7</v>
      </c>
      <c r="C17" s="33">
        <v>8</v>
      </c>
      <c r="D17" s="39">
        <v>3070.4169999999999</v>
      </c>
      <c r="E17" s="40">
        <v>0</v>
      </c>
      <c r="F17" s="40">
        <v>0</v>
      </c>
      <c r="G17" s="14">
        <v>0</v>
      </c>
      <c r="H17" s="14">
        <v>0</v>
      </c>
      <c r="I17" s="14">
        <v>0</v>
      </c>
      <c r="J17" s="15">
        <v>0</v>
      </c>
      <c r="K17" s="40">
        <v>0</v>
      </c>
      <c r="L17" s="42">
        <v>0</v>
      </c>
      <c r="M17" s="43">
        <f t="shared" si="0"/>
        <v>0</v>
      </c>
      <c r="N17" s="59">
        <f t="shared" si="0"/>
        <v>0</v>
      </c>
      <c r="Q17" s="47"/>
      <c r="R17" s="49"/>
      <c r="S17" s="47"/>
      <c r="T17" s="49"/>
      <c r="U17" s="47"/>
      <c r="V17" s="49"/>
      <c r="W17" s="47"/>
      <c r="X17" s="49"/>
      <c r="Y17" s="47"/>
      <c r="Z17" s="47"/>
      <c r="AA17" s="47"/>
      <c r="AB17" s="49"/>
      <c r="AC17" s="47"/>
      <c r="AD17" s="49"/>
      <c r="AE17" s="47"/>
      <c r="AF17" s="49"/>
      <c r="AG17" s="47"/>
      <c r="AH17" s="49"/>
      <c r="AI17" s="47"/>
      <c r="AJ17" s="49"/>
    </row>
    <row r="18" spans="1:36" s="24" customFormat="1" ht="13.2">
      <c r="A18" s="31"/>
      <c r="B18" s="38"/>
      <c r="C18" s="33"/>
      <c r="D18" s="39"/>
      <c r="E18" s="50"/>
      <c r="F18" s="51"/>
      <c r="G18" s="52"/>
      <c r="H18" s="52"/>
      <c r="I18" s="52"/>
      <c r="J18" s="87"/>
      <c r="K18" s="50"/>
      <c r="L18" s="53"/>
      <c r="M18" s="54"/>
      <c r="N18" s="528"/>
      <c r="Q18" s="47"/>
      <c r="R18" s="49"/>
      <c r="S18" s="47"/>
      <c r="T18" s="49"/>
      <c r="U18" s="47"/>
      <c r="V18" s="49"/>
      <c r="W18" s="47"/>
      <c r="X18" s="49"/>
      <c r="Y18" s="47"/>
      <c r="Z18" s="56"/>
      <c r="AA18" s="47"/>
      <c r="AB18" s="49"/>
      <c r="AC18" s="47"/>
      <c r="AD18" s="49"/>
      <c r="AE18" s="47"/>
      <c r="AF18" s="49"/>
      <c r="AG18" s="47"/>
      <c r="AH18" s="49"/>
      <c r="AI18" s="47"/>
      <c r="AJ18" s="49"/>
    </row>
    <row r="19" spans="1:36" s="24" customFormat="1" ht="13.2">
      <c r="A19" s="31" t="s">
        <v>11</v>
      </c>
      <c r="B19" s="38" t="s">
        <v>6</v>
      </c>
      <c r="C19" s="33">
        <v>2</v>
      </c>
      <c r="D19" s="96">
        <v>22200</v>
      </c>
      <c r="E19" s="98">
        <v>0</v>
      </c>
      <c r="F19" s="40">
        <v>0</v>
      </c>
      <c r="G19" s="14">
        <v>1</v>
      </c>
      <c r="H19" s="14">
        <v>680</v>
      </c>
      <c r="I19" s="14">
        <v>0</v>
      </c>
      <c r="J19" s="15">
        <v>0</v>
      </c>
      <c r="K19" s="40">
        <v>0</v>
      </c>
      <c r="L19" s="42">
        <v>0</v>
      </c>
      <c r="M19" s="43">
        <f t="shared" si="0"/>
        <v>1</v>
      </c>
      <c r="N19" s="59">
        <f t="shared" si="0"/>
        <v>680</v>
      </c>
      <c r="Q19" s="47"/>
      <c r="R19" s="49"/>
      <c r="S19" s="47"/>
      <c r="T19" s="49"/>
      <c r="U19" s="47"/>
      <c r="V19" s="49"/>
      <c r="W19" s="47"/>
      <c r="X19" s="49"/>
      <c r="Y19" s="47"/>
      <c r="Z19" s="47"/>
      <c r="AA19" s="47"/>
      <c r="AB19" s="49"/>
      <c r="AC19" s="47"/>
      <c r="AD19" s="49"/>
      <c r="AE19" s="47"/>
      <c r="AF19" s="49"/>
      <c r="AG19" s="47"/>
      <c r="AH19" s="49"/>
      <c r="AI19" s="47"/>
      <c r="AJ19" s="49"/>
    </row>
    <row r="20" spans="1:36" s="24" customFormat="1" ht="13.2">
      <c r="A20" s="31"/>
      <c r="B20" s="38" t="s">
        <v>7</v>
      </c>
      <c r="C20" s="33">
        <v>6</v>
      </c>
      <c r="D20" s="96">
        <v>217</v>
      </c>
      <c r="E20" s="98">
        <v>0</v>
      </c>
      <c r="F20" s="40">
        <v>0</v>
      </c>
      <c r="G20" s="14">
        <v>2</v>
      </c>
      <c r="H20" s="14">
        <v>495</v>
      </c>
      <c r="I20" s="14">
        <v>0</v>
      </c>
      <c r="J20" s="15">
        <v>0</v>
      </c>
      <c r="K20" s="40">
        <v>0</v>
      </c>
      <c r="L20" s="42">
        <v>0</v>
      </c>
      <c r="M20" s="43">
        <f t="shared" si="0"/>
        <v>2</v>
      </c>
      <c r="N20" s="59">
        <f t="shared" si="0"/>
        <v>495</v>
      </c>
      <c r="Q20" s="47"/>
      <c r="R20" s="49"/>
      <c r="S20" s="47"/>
      <c r="T20" s="49"/>
      <c r="U20" s="47"/>
      <c r="V20" s="49"/>
      <c r="W20" s="47"/>
      <c r="X20" s="49"/>
      <c r="Y20" s="47"/>
      <c r="Z20" s="47"/>
      <c r="AA20" s="47"/>
      <c r="AB20" s="49"/>
      <c r="AC20" s="47"/>
      <c r="AD20" s="49"/>
      <c r="AE20" s="47"/>
      <c r="AF20" s="49"/>
      <c r="AG20" s="47"/>
      <c r="AH20" s="49"/>
      <c r="AI20" s="47"/>
      <c r="AJ20" s="49"/>
    </row>
    <row r="21" spans="1:36" s="24" customFormat="1" ht="13.2">
      <c r="A21" s="31"/>
      <c r="B21" s="38"/>
      <c r="C21" s="33"/>
      <c r="D21" s="96"/>
      <c r="E21" s="99"/>
      <c r="F21" s="51"/>
      <c r="G21" s="52"/>
      <c r="H21" s="52"/>
      <c r="I21" s="52"/>
      <c r="J21" s="87"/>
      <c r="K21" s="50"/>
      <c r="L21" s="53"/>
      <c r="M21" s="54"/>
      <c r="N21" s="528"/>
      <c r="Q21" s="47"/>
      <c r="R21" s="49"/>
      <c r="S21" s="47"/>
      <c r="T21" s="49"/>
      <c r="U21" s="47"/>
      <c r="V21" s="49"/>
      <c r="W21" s="47"/>
      <c r="X21" s="49"/>
      <c r="Y21" s="47"/>
      <c r="Z21" s="56"/>
      <c r="AA21" s="47"/>
      <c r="AB21" s="49"/>
      <c r="AC21" s="47"/>
      <c r="AD21" s="49"/>
      <c r="AE21" s="47"/>
      <c r="AF21" s="49"/>
      <c r="AG21" s="47"/>
      <c r="AH21" s="49"/>
      <c r="AI21" s="47"/>
      <c r="AJ21" s="49"/>
    </row>
    <row r="22" spans="1:36" s="24" customFormat="1" ht="13.2">
      <c r="A22" s="31" t="s">
        <v>12</v>
      </c>
      <c r="B22" s="38" t="s">
        <v>6</v>
      </c>
      <c r="C22" s="33">
        <v>9</v>
      </c>
      <c r="D22" s="96">
        <v>5786</v>
      </c>
      <c r="E22" s="98">
        <v>4</v>
      </c>
      <c r="F22" s="40">
        <v>16612</v>
      </c>
      <c r="G22" s="14">
        <v>4</v>
      </c>
      <c r="H22" s="14">
        <v>5926</v>
      </c>
      <c r="I22" s="14">
        <v>1</v>
      </c>
      <c r="J22" s="15">
        <v>335</v>
      </c>
      <c r="K22" s="40">
        <v>7</v>
      </c>
      <c r="L22" s="42">
        <f>8417+450</f>
        <v>8867</v>
      </c>
      <c r="M22" s="43">
        <f t="shared" si="0"/>
        <v>16</v>
      </c>
      <c r="N22" s="59">
        <f t="shared" si="0"/>
        <v>31740</v>
      </c>
      <c r="Q22" s="47"/>
      <c r="R22" s="49"/>
      <c r="S22" s="47"/>
      <c r="T22" s="49"/>
      <c r="U22" s="47"/>
      <c r="V22" s="49"/>
      <c r="W22" s="47"/>
      <c r="X22" s="49"/>
      <c r="Y22" s="47"/>
      <c r="Z22" s="47"/>
      <c r="AA22" s="47"/>
      <c r="AB22" s="49"/>
      <c r="AC22" s="47"/>
      <c r="AD22" s="49"/>
      <c r="AE22" s="47"/>
      <c r="AF22" s="49"/>
      <c r="AG22" s="47"/>
      <c r="AH22" s="49"/>
      <c r="AI22" s="47"/>
      <c r="AJ22" s="49"/>
    </row>
    <row r="23" spans="1:36" s="24" customFormat="1" ht="13.2">
      <c r="A23" s="31"/>
      <c r="B23" s="38" t="s">
        <v>7</v>
      </c>
      <c r="C23" s="33">
        <v>84</v>
      </c>
      <c r="D23" s="96">
        <v>11208</v>
      </c>
      <c r="E23" s="98">
        <v>15</v>
      </c>
      <c r="F23" s="40">
        <v>1763</v>
      </c>
      <c r="G23" s="14">
        <v>18</v>
      </c>
      <c r="H23" s="14">
        <v>5340</v>
      </c>
      <c r="I23" s="14">
        <v>15</v>
      </c>
      <c r="J23" s="15">
        <f>347+939+1028</f>
        <v>2314</v>
      </c>
      <c r="K23" s="40">
        <f>4+8+9</f>
        <v>21</v>
      </c>
      <c r="L23" s="42">
        <f>1796+1180+684</f>
        <v>3660</v>
      </c>
      <c r="M23" s="43">
        <f t="shared" si="0"/>
        <v>69</v>
      </c>
      <c r="N23" s="59">
        <f t="shared" si="0"/>
        <v>13077</v>
      </c>
      <c r="Q23" s="47"/>
      <c r="R23" s="49"/>
      <c r="S23" s="47"/>
      <c r="T23" s="49"/>
      <c r="U23" s="47"/>
      <c r="V23" s="49"/>
      <c r="W23" s="47"/>
      <c r="X23" s="49"/>
      <c r="Y23" s="47"/>
      <c r="Z23" s="47"/>
      <c r="AA23" s="47"/>
      <c r="AB23" s="49"/>
      <c r="AC23" s="47"/>
      <c r="AD23" s="49"/>
      <c r="AE23" s="47"/>
      <c r="AF23" s="49"/>
      <c r="AG23" s="47"/>
      <c r="AH23" s="49"/>
      <c r="AI23" s="47"/>
      <c r="AJ23" s="49"/>
    </row>
    <row r="24" spans="1:36" s="24" customFormat="1" ht="13.2">
      <c r="A24" s="31"/>
      <c r="B24" s="38"/>
      <c r="C24" s="33"/>
      <c r="D24" s="96"/>
      <c r="E24" s="99"/>
      <c r="F24" s="51"/>
      <c r="G24" s="52"/>
      <c r="H24" s="52"/>
      <c r="I24" s="52"/>
      <c r="J24" s="87"/>
      <c r="K24" s="50"/>
      <c r="L24" s="53"/>
      <c r="M24" s="54"/>
      <c r="N24" s="528"/>
      <c r="Q24" s="47"/>
      <c r="R24" s="49"/>
      <c r="S24" s="47"/>
      <c r="T24" s="49"/>
      <c r="U24" s="47"/>
      <c r="V24" s="49"/>
      <c r="W24" s="47"/>
      <c r="X24" s="49"/>
      <c r="Y24" s="47"/>
      <c r="Z24" s="56"/>
      <c r="AA24" s="47"/>
      <c r="AB24" s="49"/>
      <c r="AC24" s="47"/>
      <c r="AD24" s="49"/>
      <c r="AE24" s="47"/>
      <c r="AF24" s="49"/>
      <c r="AG24" s="47"/>
      <c r="AH24" s="49"/>
      <c r="AI24" s="47"/>
      <c r="AJ24" s="49"/>
    </row>
    <row r="25" spans="1:36" s="24" customFormat="1" ht="13.2">
      <c r="A25" s="31" t="s">
        <v>13</v>
      </c>
      <c r="B25" s="38" t="s">
        <v>6</v>
      </c>
      <c r="C25" s="33">
        <v>1</v>
      </c>
      <c r="D25" s="96">
        <v>750</v>
      </c>
      <c r="E25" s="98">
        <v>3</v>
      </c>
      <c r="F25" s="40">
        <v>20600</v>
      </c>
      <c r="G25" s="14">
        <v>0</v>
      </c>
      <c r="H25" s="14">
        <v>0</v>
      </c>
      <c r="I25" s="14">
        <v>0</v>
      </c>
      <c r="J25" s="15">
        <v>0</v>
      </c>
      <c r="K25" s="40">
        <v>0</v>
      </c>
      <c r="L25" s="42">
        <v>0</v>
      </c>
      <c r="M25" s="43">
        <f t="shared" si="0"/>
        <v>3</v>
      </c>
      <c r="N25" s="59">
        <f t="shared" si="0"/>
        <v>20600</v>
      </c>
      <c r="Q25" s="47"/>
      <c r="R25" s="49"/>
      <c r="S25" s="47"/>
      <c r="T25" s="49"/>
      <c r="U25" s="47"/>
      <c r="V25" s="49"/>
      <c r="W25" s="47"/>
      <c r="X25" s="49"/>
      <c r="Y25" s="47"/>
      <c r="Z25" s="47"/>
      <c r="AA25" s="47"/>
      <c r="AB25" s="49"/>
      <c r="AC25" s="47"/>
      <c r="AD25" s="49"/>
      <c r="AE25" s="47"/>
      <c r="AF25" s="49"/>
      <c r="AG25" s="47"/>
      <c r="AH25" s="49"/>
      <c r="AI25" s="47"/>
      <c r="AJ25" s="49"/>
    </row>
    <row r="26" spans="1:36" s="24" customFormat="1" ht="13.2">
      <c r="A26" s="31"/>
      <c r="B26" s="38" t="s">
        <v>7</v>
      </c>
      <c r="C26" s="33">
        <v>1</v>
      </c>
      <c r="D26" s="96">
        <v>77</v>
      </c>
      <c r="E26" s="98">
        <v>0</v>
      </c>
      <c r="F26" s="40">
        <v>0</v>
      </c>
      <c r="G26" s="14">
        <v>0</v>
      </c>
      <c r="H26" s="14">
        <v>0</v>
      </c>
      <c r="I26" s="14">
        <v>0</v>
      </c>
      <c r="J26" s="15">
        <v>0</v>
      </c>
      <c r="K26" s="40">
        <v>0</v>
      </c>
      <c r="L26" s="42">
        <v>0</v>
      </c>
      <c r="M26" s="43">
        <f t="shared" si="0"/>
        <v>0</v>
      </c>
      <c r="N26" s="59">
        <f t="shared" si="0"/>
        <v>0</v>
      </c>
      <c r="P26" s="57"/>
      <c r="Q26" s="47"/>
      <c r="R26" s="49"/>
      <c r="S26" s="47"/>
      <c r="T26" s="49"/>
      <c r="U26" s="47"/>
      <c r="V26" s="49"/>
      <c r="W26" s="47"/>
      <c r="X26" s="49"/>
      <c r="Y26" s="47"/>
      <c r="Z26" s="47"/>
      <c r="AA26" s="47"/>
      <c r="AB26" s="49"/>
      <c r="AC26" s="47"/>
      <c r="AD26" s="49"/>
      <c r="AE26" s="47"/>
      <c r="AF26" s="49"/>
      <c r="AG26" s="47"/>
      <c r="AH26" s="49"/>
      <c r="AI26" s="47"/>
      <c r="AJ26" s="49"/>
    </row>
    <row r="27" spans="1:36" s="24" customFormat="1" ht="13.2">
      <c r="A27" s="31"/>
      <c r="B27" s="38"/>
      <c r="C27" s="33"/>
      <c r="D27" s="96"/>
      <c r="E27" s="99"/>
      <c r="F27" s="51"/>
      <c r="G27" s="52"/>
      <c r="H27" s="52"/>
      <c r="I27" s="52"/>
      <c r="J27" s="87"/>
      <c r="K27" s="50"/>
      <c r="L27" s="53"/>
      <c r="M27" s="54"/>
      <c r="N27" s="528"/>
      <c r="Q27" s="47"/>
      <c r="R27" s="49"/>
      <c r="S27" s="47"/>
      <c r="T27" s="49"/>
      <c r="U27" s="47"/>
      <c r="V27" s="49"/>
      <c r="W27" s="47"/>
      <c r="X27" s="49"/>
      <c r="Y27" s="47"/>
      <c r="Z27" s="56"/>
      <c r="AA27" s="47"/>
      <c r="AB27" s="49"/>
      <c r="AC27" s="47"/>
      <c r="AD27" s="49"/>
      <c r="AE27" s="47"/>
      <c r="AF27" s="49"/>
      <c r="AG27" s="47"/>
      <c r="AH27" s="49"/>
      <c r="AI27" s="47"/>
      <c r="AJ27" s="49"/>
    </row>
    <row r="28" spans="1:36" s="24" customFormat="1" ht="13.2">
      <c r="A28" s="31" t="s">
        <v>14</v>
      </c>
      <c r="B28" s="38" t="s">
        <v>6</v>
      </c>
      <c r="C28" s="33">
        <v>2</v>
      </c>
      <c r="D28" s="96">
        <v>1330</v>
      </c>
      <c r="E28" s="98">
        <v>0</v>
      </c>
      <c r="F28" s="40">
        <v>0</v>
      </c>
      <c r="G28" s="14">
        <v>0</v>
      </c>
      <c r="H28" s="14">
        <v>0</v>
      </c>
      <c r="I28" s="14">
        <v>0</v>
      </c>
      <c r="J28" s="15">
        <v>0</v>
      </c>
      <c r="K28" s="40">
        <v>0</v>
      </c>
      <c r="L28" s="42">
        <v>0</v>
      </c>
      <c r="M28" s="43">
        <f t="shared" si="0"/>
        <v>0</v>
      </c>
      <c r="N28" s="59">
        <f t="shared" si="0"/>
        <v>0</v>
      </c>
      <c r="Q28" s="47"/>
      <c r="R28" s="49"/>
      <c r="S28" s="47"/>
      <c r="T28" s="49"/>
      <c r="U28" s="47"/>
      <c r="V28" s="49"/>
      <c r="W28" s="47"/>
      <c r="X28" s="49"/>
      <c r="Y28" s="47"/>
      <c r="Z28" s="47"/>
      <c r="AA28" s="47"/>
      <c r="AB28" s="49"/>
      <c r="AC28" s="47"/>
      <c r="AD28" s="49"/>
      <c r="AE28" s="47"/>
      <c r="AF28" s="49"/>
      <c r="AG28" s="47"/>
      <c r="AH28" s="49"/>
      <c r="AI28" s="47"/>
      <c r="AJ28" s="49"/>
    </row>
    <row r="29" spans="1:36" s="24" customFormat="1" ht="13.2">
      <c r="A29" s="31" t="s">
        <v>15</v>
      </c>
      <c r="B29" s="38" t="s">
        <v>7</v>
      </c>
      <c r="C29" s="33">
        <v>0</v>
      </c>
      <c r="D29" s="96">
        <v>0</v>
      </c>
      <c r="E29" s="98">
        <v>2</v>
      </c>
      <c r="F29" s="40">
        <v>24</v>
      </c>
      <c r="G29" s="14">
        <v>1</v>
      </c>
      <c r="H29" s="14">
        <v>353</v>
      </c>
      <c r="I29" s="14">
        <v>0</v>
      </c>
      <c r="J29" s="15">
        <v>0</v>
      </c>
      <c r="K29" s="40">
        <v>0</v>
      </c>
      <c r="L29" s="42">
        <v>0</v>
      </c>
      <c r="M29" s="43">
        <f t="shared" si="0"/>
        <v>3</v>
      </c>
      <c r="N29" s="59">
        <f t="shared" si="0"/>
        <v>377</v>
      </c>
      <c r="Q29" s="47"/>
      <c r="R29" s="49"/>
      <c r="S29" s="47"/>
      <c r="T29" s="49"/>
      <c r="U29" s="47"/>
      <c r="V29" s="49"/>
      <c r="W29" s="47"/>
      <c r="X29" s="49"/>
      <c r="Y29" s="47"/>
      <c r="Z29" s="47"/>
      <c r="AA29" s="47"/>
      <c r="AB29" s="49"/>
      <c r="AC29" s="47"/>
      <c r="AD29" s="49"/>
      <c r="AE29" s="47"/>
      <c r="AF29" s="49"/>
      <c r="AG29" s="47"/>
      <c r="AH29" s="49"/>
      <c r="AI29" s="47"/>
      <c r="AJ29" s="49"/>
    </row>
    <row r="30" spans="1:36" s="24" customFormat="1" ht="13.2">
      <c r="A30" s="31"/>
      <c r="B30" s="38"/>
      <c r="C30" s="33"/>
      <c r="D30" s="96"/>
      <c r="E30" s="99"/>
      <c r="F30" s="51"/>
      <c r="G30" s="52"/>
      <c r="H30" s="52"/>
      <c r="I30" s="52"/>
      <c r="J30" s="87"/>
      <c r="K30" s="50"/>
      <c r="L30" s="53"/>
      <c r="M30" s="54"/>
      <c r="N30" s="528"/>
      <c r="P30" s="58"/>
      <c r="Q30" s="47"/>
      <c r="R30" s="49"/>
      <c r="S30" s="47"/>
      <c r="T30" s="49"/>
      <c r="U30" s="47"/>
      <c r="V30" s="49"/>
      <c r="W30" s="47"/>
      <c r="X30" s="49"/>
      <c r="Y30" s="47"/>
      <c r="Z30" s="47"/>
      <c r="AA30" s="47"/>
      <c r="AB30" s="49"/>
      <c r="AC30" s="47"/>
      <c r="AD30" s="49"/>
      <c r="AE30" s="47"/>
      <c r="AF30" s="49"/>
      <c r="AG30" s="47"/>
      <c r="AH30" s="49"/>
      <c r="AI30" s="47"/>
      <c r="AJ30" s="49"/>
    </row>
    <row r="31" spans="1:36" s="24" customFormat="1" ht="13.2">
      <c r="A31" s="31" t="s">
        <v>18</v>
      </c>
      <c r="B31" s="38" t="s">
        <v>6</v>
      </c>
      <c r="C31" s="33">
        <v>4</v>
      </c>
      <c r="D31" s="96">
        <v>6641</v>
      </c>
      <c r="E31" s="98">
        <v>0</v>
      </c>
      <c r="F31" s="40">
        <v>0</v>
      </c>
      <c r="G31" s="14">
        <v>1</v>
      </c>
      <c r="H31" s="14">
        <v>1480</v>
      </c>
      <c r="I31" s="14">
        <v>0</v>
      </c>
      <c r="J31" s="15">
        <v>0</v>
      </c>
      <c r="K31" s="40">
        <v>1</v>
      </c>
      <c r="L31" s="42">
        <v>950</v>
      </c>
      <c r="M31" s="43">
        <f t="shared" si="0"/>
        <v>2</v>
      </c>
      <c r="N31" s="59">
        <f t="shared" si="0"/>
        <v>2430</v>
      </c>
      <c r="Q31" s="47"/>
      <c r="R31" s="49"/>
      <c r="S31" s="47"/>
      <c r="T31" s="49"/>
      <c r="U31" s="47"/>
      <c r="V31" s="49"/>
      <c r="W31" s="47"/>
      <c r="X31" s="49"/>
      <c r="Y31" s="47"/>
      <c r="Z31" s="47"/>
      <c r="AA31" s="47"/>
      <c r="AB31" s="49"/>
      <c r="AC31" s="47"/>
      <c r="AD31" s="49"/>
      <c r="AE31" s="47"/>
      <c r="AF31" s="49"/>
      <c r="AG31" s="47"/>
      <c r="AH31" s="49"/>
      <c r="AI31" s="47"/>
      <c r="AJ31" s="49"/>
    </row>
    <row r="32" spans="1:36" s="24" customFormat="1" ht="13.2">
      <c r="A32" s="31"/>
      <c r="B32" s="38" t="s">
        <v>7</v>
      </c>
      <c r="C32" s="33">
        <v>5</v>
      </c>
      <c r="D32" s="96">
        <v>212.65</v>
      </c>
      <c r="E32" s="98">
        <v>0</v>
      </c>
      <c r="F32" s="40">
        <v>0</v>
      </c>
      <c r="G32" s="14">
        <v>1</v>
      </c>
      <c r="H32" s="14">
        <v>80</v>
      </c>
      <c r="I32" s="14">
        <v>2</v>
      </c>
      <c r="J32" s="15">
        <f>450+67</f>
        <v>517</v>
      </c>
      <c r="K32" s="40">
        <v>0</v>
      </c>
      <c r="L32" s="42">
        <v>0</v>
      </c>
      <c r="M32" s="43">
        <f t="shared" si="0"/>
        <v>3</v>
      </c>
      <c r="N32" s="59">
        <f t="shared" si="0"/>
        <v>597</v>
      </c>
      <c r="P32" s="57"/>
      <c r="Q32" s="47"/>
      <c r="R32" s="49"/>
      <c r="S32" s="47"/>
      <c r="T32" s="49"/>
      <c r="U32" s="47"/>
      <c r="V32" s="49"/>
      <c r="W32" s="47"/>
      <c r="X32" s="49"/>
      <c r="Y32" s="47"/>
      <c r="Z32" s="47"/>
      <c r="AA32" s="47"/>
      <c r="AB32" s="49"/>
      <c r="AC32" s="47"/>
      <c r="AD32" s="49"/>
      <c r="AE32" s="47"/>
      <c r="AF32" s="49"/>
      <c r="AG32" s="47"/>
      <c r="AH32" s="49"/>
      <c r="AI32" s="47"/>
      <c r="AJ32" s="49"/>
    </row>
    <row r="33" spans="1:36" s="24" customFormat="1" ht="13.2">
      <c r="A33" s="31"/>
      <c r="B33" s="38"/>
      <c r="C33" s="33"/>
      <c r="D33" s="96"/>
      <c r="E33" s="99"/>
      <c r="F33" s="51"/>
      <c r="G33" s="52"/>
      <c r="H33" s="52"/>
      <c r="I33" s="52"/>
      <c r="J33" s="87"/>
      <c r="K33" s="50"/>
      <c r="L33" s="53"/>
      <c r="M33" s="54"/>
      <c r="N33" s="528"/>
      <c r="Q33" s="47"/>
      <c r="R33" s="49"/>
      <c r="S33" s="47"/>
      <c r="T33" s="49"/>
      <c r="U33" s="47"/>
      <c r="V33" s="49"/>
      <c r="W33" s="47"/>
      <c r="X33" s="49"/>
      <c r="Y33" s="47"/>
      <c r="Z33" s="56"/>
      <c r="AA33" s="47"/>
      <c r="AB33" s="49"/>
      <c r="AC33" s="47"/>
      <c r="AD33" s="49"/>
      <c r="AE33" s="47"/>
      <c r="AF33" s="49"/>
      <c r="AG33" s="47"/>
      <c r="AH33" s="49"/>
      <c r="AI33" s="47"/>
      <c r="AJ33" s="49"/>
    </row>
    <row r="34" spans="1:36" s="24" customFormat="1" ht="13.2">
      <c r="A34" s="31" t="s">
        <v>38</v>
      </c>
      <c r="B34" s="38"/>
      <c r="C34" s="33">
        <v>78</v>
      </c>
      <c r="D34" s="96">
        <v>55298.125</v>
      </c>
      <c r="E34" s="98">
        <v>9</v>
      </c>
      <c r="F34" s="40">
        <v>19819</v>
      </c>
      <c r="G34" s="14">
        <v>15</v>
      </c>
      <c r="H34" s="14">
        <v>25547</v>
      </c>
      <c r="I34" s="14">
        <v>18</v>
      </c>
      <c r="J34" s="15">
        <v>33195</v>
      </c>
      <c r="K34" s="40">
        <f>4+8+7</f>
        <v>19</v>
      </c>
      <c r="L34" s="42">
        <f>17820+17459+2428</f>
        <v>37707</v>
      </c>
      <c r="M34" s="43">
        <f t="shared" si="0"/>
        <v>61</v>
      </c>
      <c r="N34" s="59">
        <f t="shared" si="0"/>
        <v>116268</v>
      </c>
      <c r="Q34" s="47"/>
      <c r="R34" s="49"/>
      <c r="S34" s="47"/>
      <c r="T34" s="49"/>
      <c r="U34" s="47"/>
      <c r="V34" s="49"/>
      <c r="W34" s="47"/>
      <c r="X34" s="49"/>
      <c r="Y34" s="47"/>
      <c r="Z34" s="47"/>
      <c r="AA34" s="47"/>
      <c r="AB34" s="49"/>
      <c r="AC34" s="47"/>
      <c r="AD34" s="49"/>
      <c r="AE34" s="47"/>
      <c r="AF34" s="49"/>
      <c r="AG34" s="47"/>
      <c r="AH34" s="49"/>
      <c r="AI34" s="47"/>
      <c r="AJ34" s="49"/>
    </row>
    <row r="35" spans="1:36" s="24" customFormat="1" ht="13.2">
      <c r="A35" s="31"/>
      <c r="B35" s="38"/>
      <c r="C35" s="33"/>
      <c r="D35" s="96"/>
      <c r="E35" s="99"/>
      <c r="F35" s="51"/>
      <c r="G35" s="52"/>
      <c r="H35" s="52"/>
      <c r="I35" s="52"/>
      <c r="J35" s="87"/>
      <c r="K35" s="50"/>
      <c r="L35" s="53"/>
      <c r="M35" s="54"/>
      <c r="N35" s="528"/>
      <c r="Q35" s="47"/>
      <c r="R35" s="49"/>
      <c r="S35" s="47"/>
      <c r="T35" s="49"/>
      <c r="U35" s="47"/>
      <c r="V35" s="49"/>
      <c r="W35" s="47"/>
      <c r="X35" s="49"/>
      <c r="Y35" s="47"/>
      <c r="Z35" s="56"/>
      <c r="AA35" s="47"/>
      <c r="AB35" s="49"/>
      <c r="AC35" s="47"/>
      <c r="AD35" s="49"/>
      <c r="AE35" s="47"/>
      <c r="AF35" s="49"/>
      <c r="AG35" s="47"/>
      <c r="AH35" s="49"/>
      <c r="AI35" s="47"/>
      <c r="AJ35" s="49"/>
    </row>
    <row r="36" spans="1:36" s="24" customFormat="1" ht="13.2">
      <c r="A36" s="31" t="s">
        <v>16</v>
      </c>
      <c r="B36" s="38"/>
      <c r="C36" s="33">
        <v>633</v>
      </c>
      <c r="D36" s="96">
        <v>20455.77</v>
      </c>
      <c r="E36" s="98">
        <v>131</v>
      </c>
      <c r="F36" s="40">
        <v>11318</v>
      </c>
      <c r="G36" s="14">
        <v>112</v>
      </c>
      <c r="H36" s="14">
        <v>1715</v>
      </c>
      <c r="I36" s="14">
        <f>1+1+22+29+32+1+3+11+9+9+4+7+2</f>
        <v>131</v>
      </c>
      <c r="J36" s="15">
        <f>185+40+204+1326+877+30+26+144+117+795+26+30+7</f>
        <v>3807</v>
      </c>
      <c r="K36" s="40">
        <f>1+1+25+37+23+1+1+1+10+8+8+3+6+2</f>
        <v>127</v>
      </c>
      <c r="L36" s="42">
        <f>20+62+1046+1095+393+10+80+2+66+68+24+4+22+3</f>
        <v>2895</v>
      </c>
      <c r="M36" s="43">
        <f t="shared" si="0"/>
        <v>501</v>
      </c>
      <c r="N36" s="59">
        <f t="shared" si="0"/>
        <v>19735</v>
      </c>
      <c r="O36" s="58"/>
      <c r="P36" s="58"/>
      <c r="Q36" s="47"/>
      <c r="R36" s="49"/>
      <c r="S36" s="47"/>
      <c r="T36" s="49"/>
      <c r="U36" s="47"/>
      <c r="V36" s="49"/>
      <c r="W36" s="47"/>
      <c r="X36" s="49"/>
      <c r="Y36" s="47"/>
      <c r="Z36" s="47"/>
      <c r="AA36" s="47"/>
      <c r="AB36" s="49"/>
      <c r="AC36" s="47"/>
      <c r="AD36" s="49"/>
      <c r="AE36" s="47"/>
      <c r="AF36" s="49"/>
      <c r="AG36" s="47"/>
      <c r="AH36" s="49"/>
      <c r="AI36" s="47"/>
      <c r="AJ36" s="49"/>
    </row>
    <row r="37" spans="1:36" s="24" customFormat="1" ht="13.2">
      <c r="A37" s="31"/>
      <c r="B37" s="38"/>
      <c r="C37" s="33"/>
      <c r="D37" s="96"/>
      <c r="E37" s="100"/>
      <c r="F37" s="40"/>
      <c r="G37" s="41"/>
      <c r="H37" s="14"/>
      <c r="I37" s="102"/>
      <c r="J37" s="102"/>
      <c r="K37" s="34"/>
      <c r="L37" s="42"/>
      <c r="M37" s="43"/>
      <c r="N37" s="59"/>
      <c r="P37" s="58"/>
      <c r="Q37" s="47"/>
      <c r="R37" s="47"/>
      <c r="S37" s="47"/>
      <c r="T37" s="47"/>
      <c r="U37" s="47"/>
      <c r="V37" s="47"/>
      <c r="W37" s="47"/>
      <c r="X37" s="47"/>
      <c r="Y37" s="47"/>
      <c r="Z37" s="46"/>
      <c r="AA37" s="47"/>
      <c r="AB37" s="47"/>
      <c r="AC37" s="47"/>
      <c r="AD37" s="47"/>
      <c r="AE37" s="47"/>
      <c r="AF37" s="47"/>
      <c r="AG37" s="47"/>
      <c r="AH37" s="47"/>
      <c r="AI37" s="47"/>
      <c r="AJ37" s="47"/>
    </row>
    <row r="38" spans="1:36" s="68" customFormat="1" ht="13.2">
      <c r="A38" s="60" t="s">
        <v>0</v>
      </c>
      <c r="B38" s="61"/>
      <c r="C38" s="62">
        <v>1367</v>
      </c>
      <c r="D38" s="97">
        <v>210294.73199999999</v>
      </c>
      <c r="E38" s="101">
        <f>SUM(E10:E37)</f>
        <v>253</v>
      </c>
      <c r="F38" s="101">
        <f t="shared" ref="F38:L38" si="1">SUM(F10:F37)</f>
        <v>78362</v>
      </c>
      <c r="G38" s="101">
        <f t="shared" si="1"/>
        <v>266</v>
      </c>
      <c r="H38" s="101">
        <f t="shared" si="1"/>
        <v>56392</v>
      </c>
      <c r="I38" s="101">
        <f t="shared" si="1"/>
        <v>295</v>
      </c>
      <c r="J38" s="101">
        <f t="shared" si="1"/>
        <v>54569</v>
      </c>
      <c r="K38" s="101">
        <f t="shared" si="1"/>
        <v>301</v>
      </c>
      <c r="L38" s="101">
        <f t="shared" si="1"/>
        <v>73148</v>
      </c>
      <c r="M38" s="66">
        <f>SUM(M10:M36)</f>
        <v>1115</v>
      </c>
      <c r="N38" s="529">
        <f>SUM(N10:N36)</f>
        <v>262471</v>
      </c>
      <c r="O38" s="91"/>
      <c r="P38" s="92"/>
      <c r="Q38" s="47"/>
      <c r="R38" s="46"/>
      <c r="S38" s="47"/>
      <c r="T38" s="46"/>
      <c r="U38" s="47"/>
      <c r="V38" s="46"/>
      <c r="W38" s="47"/>
      <c r="X38" s="46"/>
      <c r="Y38" s="47"/>
      <c r="Z38" s="49"/>
      <c r="AA38" s="47"/>
      <c r="AB38" s="46"/>
      <c r="AC38" s="47"/>
      <c r="AD38" s="46"/>
      <c r="AE38" s="47"/>
      <c r="AF38" s="46"/>
      <c r="AG38" s="47"/>
      <c r="AH38" s="46"/>
      <c r="AI38" s="47"/>
      <c r="AJ38" s="46"/>
    </row>
    <row r="39" spans="1:36" s="24" customFormat="1" ht="13.2" thickBot="1">
      <c r="A39" s="69"/>
      <c r="B39" s="70"/>
      <c r="C39" s="71"/>
      <c r="D39" s="71"/>
      <c r="E39" s="72"/>
      <c r="F39" s="73"/>
      <c r="G39" s="73"/>
      <c r="H39" s="73"/>
      <c r="I39" s="73"/>
      <c r="J39" s="73"/>
      <c r="K39" s="73"/>
      <c r="L39" s="73"/>
      <c r="M39" s="74"/>
      <c r="N39" s="75"/>
      <c r="O39" s="21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</row>
    <row r="40" spans="1:36" s="19" customFormat="1" ht="10.199999999999999" thickTop="1">
      <c r="A40" s="76" t="s">
        <v>35</v>
      </c>
      <c r="B40" s="77"/>
      <c r="C40" s="78"/>
      <c r="D40" s="78"/>
      <c r="E40" s="76" t="s">
        <v>36</v>
      </c>
      <c r="F40" s="77"/>
      <c r="G40" s="76" t="s">
        <v>37</v>
      </c>
      <c r="H40" s="77"/>
      <c r="I40" s="21" t="s">
        <v>19</v>
      </c>
      <c r="J40" s="21"/>
      <c r="K40" s="21"/>
      <c r="L40" s="21"/>
      <c r="M40" s="21"/>
      <c r="N40" s="21"/>
      <c r="O40" s="21"/>
    </row>
    <row r="41" spans="1:36" s="19" customFormat="1" ht="9.6">
      <c r="A41" s="79" t="s">
        <v>17</v>
      </c>
      <c r="B41" s="79"/>
      <c r="C41" s="80"/>
      <c r="D41" s="80"/>
      <c r="E41" s="79"/>
      <c r="F41" s="79"/>
      <c r="G41" s="79"/>
      <c r="H41" s="81"/>
      <c r="I41" s="82"/>
      <c r="J41" s="82"/>
      <c r="K41" s="82"/>
      <c r="L41" s="82"/>
      <c r="M41" s="82"/>
      <c r="N41" s="82"/>
      <c r="O41" s="21"/>
    </row>
    <row r="42" spans="1:36">
      <c r="A42" s="89"/>
    </row>
    <row r="44" spans="1:36" s="24" customFormat="1" ht="10.199999999999999">
      <c r="A44" s="68"/>
      <c r="B44" s="21"/>
      <c r="C44" s="22"/>
      <c r="D44" s="22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</row>
    <row r="45" spans="1:36" s="24" customFormat="1" ht="7.5" customHeight="1">
      <c r="B45" s="21"/>
      <c r="C45" s="22"/>
      <c r="D45" s="22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</row>
  </sheetData>
  <mergeCells count="18">
    <mergeCell ref="Q7:R7"/>
    <mergeCell ref="S7:T7"/>
    <mergeCell ref="AG7:AH7"/>
    <mergeCell ref="AI7:AJ7"/>
    <mergeCell ref="Y7:Z7"/>
    <mergeCell ref="AA7:AB7"/>
    <mergeCell ref="AC7:AD7"/>
    <mergeCell ref="AE7:AF7"/>
    <mergeCell ref="U7:V7"/>
    <mergeCell ref="W7:X7"/>
    <mergeCell ref="A1:N1"/>
    <mergeCell ref="A7:B8"/>
    <mergeCell ref="C7:D7"/>
    <mergeCell ref="E7:F7"/>
    <mergeCell ref="G7:H7"/>
    <mergeCell ref="I7:J7"/>
    <mergeCell ref="K7:L7"/>
    <mergeCell ref="M7:N7"/>
  </mergeCells>
  <phoneticPr fontId="3" type="noConversion"/>
  <printOptions horizontalCentered="1"/>
  <pageMargins left="0.75" right="0.75" top="1" bottom="1" header="0.5" footer="0.5"/>
  <pageSetup scale="7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0E8572-0A7A-42C1-B60B-331C85213FCC}">
  <sheetPr>
    <pageSetUpPr fitToPage="1"/>
  </sheetPr>
  <dimension ref="A1:AK54"/>
  <sheetViews>
    <sheetView zoomScale="140" zoomScaleNormal="140" zoomScaleSheetLayoutView="70" workbookViewId="0">
      <pane xSplit="5" ySplit="7" topLeftCell="F37" activePane="bottomRight" state="frozen"/>
      <selection pane="topRight" activeCell="F1" sqref="F1"/>
      <selection pane="bottomLeft" activeCell="A8" sqref="A8"/>
      <selection pane="bottomRight" activeCell="J53" sqref="J53"/>
    </sheetView>
  </sheetViews>
  <sheetFormatPr defaultColWidth="9.109375" defaultRowHeight="13.2"/>
  <cols>
    <col min="1" max="1" width="26.44140625" style="104" customWidth="1"/>
    <col min="2" max="2" width="3.88671875" style="104" hidden="1" customWidth="1"/>
    <col min="3" max="3" width="3.5546875" style="104" customWidth="1"/>
    <col min="4" max="4" width="7.33203125" style="183" customWidth="1"/>
    <col min="5" max="5" width="13" style="183" customWidth="1"/>
    <col min="6" max="6" width="7.33203125" style="104" customWidth="1"/>
    <col min="7" max="7" width="13" style="104" customWidth="1"/>
    <col min="8" max="8" width="7.33203125" style="104" customWidth="1"/>
    <col min="9" max="9" width="13" style="104" customWidth="1"/>
    <col min="10" max="10" width="14" style="104" bestFit="1" customWidth="1"/>
    <col min="11" max="11" width="13" style="104" customWidth="1"/>
    <col min="12" max="12" width="7.33203125" style="104" customWidth="1"/>
    <col min="13" max="13" width="13" style="104" customWidth="1"/>
    <col min="14" max="14" width="11.109375" style="104" customWidth="1"/>
    <col min="15" max="15" width="13" style="104" customWidth="1"/>
    <col min="16" max="16" width="2.88671875" style="104" customWidth="1"/>
    <col min="17" max="17" width="3" style="330" hidden="1" customWidth="1"/>
    <col min="18" max="18" width="3.33203125" style="330" hidden="1" customWidth="1"/>
    <col min="19" max="19" width="11.44140625" style="104" bestFit="1" customWidth="1"/>
    <col min="20" max="16384" width="9.109375" style="104"/>
  </cols>
  <sheetData>
    <row r="1" spans="1:37" ht="17.399999999999999">
      <c r="A1" s="453" t="s">
        <v>198</v>
      </c>
    </row>
    <row r="2" spans="1:37" s="103" customFormat="1" ht="17.399999999999999">
      <c r="A2" s="544" t="s">
        <v>34</v>
      </c>
      <c r="B2" s="544"/>
      <c r="C2" s="544"/>
      <c r="D2" s="544"/>
      <c r="E2" s="544"/>
      <c r="F2" s="544"/>
      <c r="G2" s="544"/>
      <c r="H2" s="544"/>
      <c r="I2" s="544"/>
      <c r="J2" s="544"/>
      <c r="K2" s="544"/>
      <c r="L2" s="544"/>
      <c r="M2" s="544"/>
      <c r="N2" s="544"/>
      <c r="O2" s="544"/>
      <c r="Q2" s="329"/>
      <c r="R2" s="330"/>
      <c r="S2" s="104"/>
      <c r="T2" s="104"/>
      <c r="U2" s="104"/>
      <c r="V2" s="104"/>
      <c r="W2" s="104"/>
      <c r="X2" s="104"/>
      <c r="Y2" s="104"/>
      <c r="Z2" s="104"/>
      <c r="AA2" s="104"/>
      <c r="AB2" s="104"/>
      <c r="AC2" s="104"/>
      <c r="AD2" s="104"/>
      <c r="AE2" s="104"/>
      <c r="AF2" s="104"/>
      <c r="AG2" s="104"/>
      <c r="AH2" s="104"/>
      <c r="AI2" s="104"/>
      <c r="AJ2" s="104"/>
      <c r="AK2" s="104"/>
    </row>
    <row r="3" spans="1:37" s="111" customFormat="1" ht="19.5" customHeight="1">
      <c r="A3" s="539">
        <v>46005</v>
      </c>
      <c r="B3" s="112"/>
      <c r="C3" s="109"/>
      <c r="D3" s="113"/>
      <c r="E3" s="113"/>
      <c r="F3" s="109"/>
      <c r="G3" s="109"/>
      <c r="H3" s="109"/>
      <c r="I3" s="110"/>
      <c r="J3" s="109"/>
      <c r="K3" s="109"/>
      <c r="L3" s="109"/>
      <c r="M3" s="109"/>
      <c r="N3" s="109"/>
      <c r="O3" s="109"/>
      <c r="P3" s="109"/>
      <c r="Q3" s="332"/>
      <c r="R3" s="330"/>
      <c r="S3" s="104"/>
      <c r="T3" s="104"/>
      <c r="U3" s="104"/>
      <c r="V3" s="104"/>
      <c r="W3" s="104"/>
      <c r="X3" s="104"/>
      <c r="Y3" s="104"/>
      <c r="Z3" s="104"/>
      <c r="AA3" s="104"/>
      <c r="AB3" s="104"/>
      <c r="AC3" s="104"/>
      <c r="AD3" s="104"/>
      <c r="AE3" s="104"/>
      <c r="AF3" s="104"/>
      <c r="AG3" s="104"/>
      <c r="AH3" s="104"/>
      <c r="AI3" s="104"/>
      <c r="AJ3" s="104"/>
      <c r="AK3" s="104"/>
    </row>
    <row r="4" spans="1:37" s="111" customFormat="1">
      <c r="A4" s="112" t="s">
        <v>3</v>
      </c>
      <c r="B4" s="112"/>
      <c r="C4" s="109"/>
      <c r="D4" s="113"/>
      <c r="E4" s="113"/>
      <c r="F4" s="109"/>
      <c r="G4" s="109"/>
      <c r="H4" s="109"/>
      <c r="I4" s="110"/>
      <c r="J4" s="109"/>
      <c r="K4" s="109"/>
      <c r="L4" s="109"/>
      <c r="M4" s="109"/>
      <c r="N4" s="109"/>
      <c r="O4" s="109"/>
      <c r="P4" s="109"/>
      <c r="Q4" s="332"/>
      <c r="R4" s="330"/>
      <c r="S4" s="104"/>
      <c r="T4" s="104"/>
      <c r="U4" s="104"/>
      <c r="V4" s="104"/>
      <c r="W4" s="104"/>
      <c r="X4" s="104"/>
      <c r="Y4" s="104"/>
      <c r="Z4" s="104"/>
      <c r="AA4" s="104"/>
      <c r="AB4" s="104"/>
      <c r="AC4" s="104"/>
      <c r="AD4" s="104"/>
      <c r="AE4" s="104"/>
      <c r="AF4" s="104"/>
      <c r="AG4" s="104"/>
      <c r="AH4" s="104"/>
      <c r="AI4" s="104"/>
      <c r="AJ4" s="104"/>
      <c r="AK4" s="104"/>
    </row>
    <row r="5" spans="1:37" s="111" customFormat="1" ht="4.95" customHeight="1" thickBot="1">
      <c r="A5" s="112"/>
      <c r="B5" s="112"/>
      <c r="C5" s="109"/>
      <c r="D5" s="113"/>
      <c r="E5" s="113"/>
      <c r="F5" s="109"/>
      <c r="G5" s="109"/>
      <c r="H5" s="109"/>
      <c r="I5" s="110"/>
      <c r="J5" s="109"/>
      <c r="K5" s="109"/>
      <c r="L5" s="109"/>
      <c r="M5" s="109"/>
      <c r="N5" s="109"/>
      <c r="O5" s="109"/>
      <c r="P5" s="109"/>
      <c r="Q5" s="332"/>
      <c r="R5" s="330"/>
      <c r="S5" s="104"/>
      <c r="T5" s="104"/>
      <c r="U5" s="104"/>
      <c r="V5" s="104"/>
      <c r="W5" s="104"/>
      <c r="X5" s="104"/>
      <c r="Y5" s="104"/>
      <c r="Z5" s="104"/>
      <c r="AA5" s="104"/>
      <c r="AB5" s="104"/>
      <c r="AC5" s="104"/>
      <c r="AD5" s="104"/>
      <c r="AE5" s="104"/>
      <c r="AF5" s="104"/>
      <c r="AG5" s="104"/>
      <c r="AH5" s="104"/>
      <c r="AI5" s="104"/>
      <c r="AJ5" s="104"/>
      <c r="AK5" s="104"/>
    </row>
    <row r="6" spans="1:37" s="111" customFormat="1" ht="15" customHeight="1" thickTop="1">
      <c r="A6" s="545" t="s">
        <v>4</v>
      </c>
      <c r="B6" s="546"/>
      <c r="C6" s="547"/>
      <c r="D6" s="551" t="s">
        <v>196</v>
      </c>
      <c r="E6" s="552"/>
      <c r="F6" s="553" t="s">
        <v>205</v>
      </c>
      <c r="G6" s="554"/>
      <c r="H6" s="555" t="s">
        <v>202</v>
      </c>
      <c r="I6" s="555"/>
      <c r="J6" s="553" t="s">
        <v>203</v>
      </c>
      <c r="K6" s="554"/>
      <c r="L6" s="553" t="s">
        <v>204</v>
      </c>
      <c r="M6" s="556"/>
      <c r="N6" s="557" t="s">
        <v>206</v>
      </c>
      <c r="O6" s="558"/>
      <c r="Q6" s="332"/>
      <c r="R6" s="559"/>
      <c r="S6" s="559"/>
      <c r="T6" s="559"/>
      <c r="U6" s="559"/>
      <c r="V6" s="559"/>
      <c r="W6" s="559"/>
      <c r="X6" s="559"/>
      <c r="Y6" s="559"/>
      <c r="Z6" s="560"/>
      <c r="AA6" s="560"/>
      <c r="AB6" s="559"/>
      <c r="AC6" s="559"/>
      <c r="AD6" s="559"/>
      <c r="AE6" s="559"/>
      <c r="AF6" s="559"/>
      <c r="AG6" s="559"/>
      <c r="AH6" s="559"/>
      <c r="AI6" s="559"/>
      <c r="AJ6" s="560"/>
      <c r="AK6" s="560"/>
    </row>
    <row r="7" spans="1:37" s="111" customFormat="1" ht="11.1" customHeight="1">
      <c r="A7" s="548"/>
      <c r="B7" s="549"/>
      <c r="C7" s="550"/>
      <c r="D7" s="400" t="s">
        <v>2</v>
      </c>
      <c r="E7" s="400" t="s">
        <v>5</v>
      </c>
      <c r="F7" s="116" t="s">
        <v>2</v>
      </c>
      <c r="G7" s="438" t="s">
        <v>5</v>
      </c>
      <c r="H7" s="116" t="s">
        <v>2</v>
      </c>
      <c r="I7" s="438" t="s">
        <v>5</v>
      </c>
      <c r="J7" s="116" t="s">
        <v>2</v>
      </c>
      <c r="K7" s="495" t="s">
        <v>5</v>
      </c>
      <c r="L7" s="116" t="s">
        <v>2</v>
      </c>
      <c r="M7" s="442" t="s">
        <v>5</v>
      </c>
      <c r="N7" s="117" t="s">
        <v>197</v>
      </c>
      <c r="O7" s="118" t="s">
        <v>5</v>
      </c>
      <c r="Q7" s="332" t="s">
        <v>86</v>
      </c>
      <c r="R7" s="333"/>
      <c r="S7" s="110"/>
      <c r="T7" s="110"/>
      <c r="U7" s="110"/>
      <c r="V7" s="110"/>
      <c r="W7" s="110"/>
      <c r="X7" s="110"/>
      <c r="Y7" s="110"/>
      <c r="Z7" s="110"/>
      <c r="AA7" s="110"/>
      <c r="AB7" s="110"/>
      <c r="AC7" s="110"/>
      <c r="AD7" s="110"/>
      <c r="AE7" s="110"/>
      <c r="AF7" s="110"/>
      <c r="AG7" s="110"/>
      <c r="AH7" s="110"/>
      <c r="AI7" s="110"/>
      <c r="AJ7" s="110"/>
      <c r="AK7" s="110"/>
    </row>
    <row r="8" spans="1:37" s="111" customFormat="1" ht="7.5" customHeight="1">
      <c r="A8" s="119"/>
      <c r="B8" s="217"/>
      <c r="C8" s="315"/>
      <c r="D8" s="412"/>
      <c r="E8" s="413"/>
      <c r="F8" s="435"/>
      <c r="G8" s="439"/>
      <c r="H8" s="435"/>
      <c r="I8" s="496"/>
      <c r="J8" s="435"/>
      <c r="K8" s="439"/>
      <c r="L8" s="435"/>
      <c r="M8" s="443"/>
      <c r="N8" s="324"/>
      <c r="O8" s="191"/>
      <c r="Q8" s="332"/>
      <c r="R8" s="332"/>
      <c r="S8" s="109"/>
      <c r="T8" s="109"/>
      <c r="U8" s="109"/>
      <c r="V8" s="109"/>
      <c r="W8" s="109"/>
      <c r="X8" s="109"/>
      <c r="Y8" s="109"/>
      <c r="Z8" s="109"/>
      <c r="AA8" s="109"/>
      <c r="AB8" s="109"/>
      <c r="AC8" s="109"/>
      <c r="AD8" s="109"/>
      <c r="AE8" s="109"/>
      <c r="AF8" s="109"/>
      <c r="AG8" s="109"/>
      <c r="AH8" s="109"/>
      <c r="AI8" s="109"/>
      <c r="AJ8" s="109"/>
      <c r="AK8" s="109"/>
    </row>
    <row r="9" spans="1:37" s="111" customFormat="1" ht="15.6">
      <c r="A9" s="225" t="s">
        <v>1</v>
      </c>
      <c r="B9" s="273" t="s">
        <v>66</v>
      </c>
      <c r="C9" s="352" t="s">
        <v>6</v>
      </c>
      <c r="D9" s="325">
        <v>181</v>
      </c>
      <c r="E9" s="307">
        <v>66320</v>
      </c>
      <c r="F9" s="403">
        <v>36</v>
      </c>
      <c r="G9" s="513">
        <v>12515</v>
      </c>
      <c r="H9" s="535">
        <v>35</v>
      </c>
      <c r="I9" s="536">
        <v>34177</v>
      </c>
      <c r="J9" s="535"/>
      <c r="K9" s="536"/>
      <c r="L9" s="502"/>
      <c r="M9" s="512"/>
      <c r="N9" s="325">
        <f>SUM(F9,H9,J9,L9)</f>
        <v>71</v>
      </c>
      <c r="O9" s="307">
        <f t="shared" ref="N9:O11" si="0">SUM(G9,I9,K9,M9)</f>
        <v>46692</v>
      </c>
      <c r="P9" s="127"/>
      <c r="Q9" s="334">
        <f>N9-F9-H9-J9-L9</f>
        <v>0</v>
      </c>
      <c r="R9" s="334">
        <f>O9-G9-I9-K9-M9</f>
        <v>0</v>
      </c>
      <c r="S9" s="128"/>
      <c r="T9" s="129"/>
      <c r="U9" s="129"/>
      <c r="V9" s="129"/>
      <c r="W9" s="128"/>
      <c r="X9" s="129"/>
      <c r="Y9" s="128"/>
      <c r="Z9" s="129"/>
      <c r="AA9" s="129"/>
      <c r="AB9" s="129"/>
      <c r="AC9" s="128"/>
      <c r="AD9" s="129"/>
      <c r="AE9" s="128"/>
      <c r="AF9" s="129"/>
      <c r="AG9" s="128"/>
      <c r="AH9" s="129"/>
      <c r="AI9" s="128"/>
      <c r="AJ9" s="129"/>
      <c r="AK9" s="128"/>
    </row>
    <row r="10" spans="1:37" s="111" customFormat="1" ht="15.6">
      <c r="A10" s="225"/>
      <c r="B10" s="287" t="s">
        <v>67</v>
      </c>
      <c r="C10" s="352" t="s">
        <v>7</v>
      </c>
      <c r="D10" s="325">
        <v>63</v>
      </c>
      <c r="E10" s="307">
        <v>6948</v>
      </c>
      <c r="F10" s="403">
        <v>6</v>
      </c>
      <c r="G10" s="513">
        <v>712</v>
      </c>
      <c r="H10" s="535">
        <v>12</v>
      </c>
      <c r="I10" s="536">
        <v>587</v>
      </c>
      <c r="J10" s="535"/>
      <c r="K10" s="536"/>
      <c r="L10" s="502"/>
      <c r="M10" s="512"/>
      <c r="N10" s="325">
        <f t="shared" si="0"/>
        <v>18</v>
      </c>
      <c r="O10" s="307">
        <f t="shared" si="0"/>
        <v>1299</v>
      </c>
      <c r="Q10" s="334">
        <f>N10-F10-H10-J10-L10</f>
        <v>0</v>
      </c>
      <c r="R10" s="334">
        <f>O10-G10-I10-K10-M10</f>
        <v>0</v>
      </c>
      <c r="S10" s="130"/>
      <c r="T10" s="129"/>
      <c r="U10" s="129"/>
      <c r="V10" s="129"/>
      <c r="W10" s="130"/>
      <c r="X10" s="129"/>
      <c r="Y10" s="130"/>
      <c r="Z10" s="129"/>
      <c r="AA10" s="129"/>
      <c r="AB10" s="129"/>
      <c r="AC10" s="130"/>
      <c r="AD10" s="129"/>
      <c r="AE10" s="130"/>
      <c r="AF10" s="129"/>
      <c r="AG10" s="130"/>
      <c r="AH10" s="129"/>
      <c r="AI10" s="130"/>
      <c r="AJ10" s="129"/>
      <c r="AK10" s="130"/>
    </row>
    <row r="11" spans="1:37" s="111" customFormat="1" ht="15.6">
      <c r="A11" s="225"/>
      <c r="B11" s="219"/>
      <c r="C11" s="352" t="s">
        <v>90</v>
      </c>
      <c r="D11" s="325">
        <v>28</v>
      </c>
      <c r="E11" s="307">
        <v>3099</v>
      </c>
      <c r="F11" s="403">
        <v>9</v>
      </c>
      <c r="G11" s="513">
        <v>633</v>
      </c>
      <c r="H11" s="535">
        <v>5</v>
      </c>
      <c r="I11" s="536">
        <v>318</v>
      </c>
      <c r="J11" s="535"/>
      <c r="K11" s="536"/>
      <c r="L11" s="502"/>
      <c r="M11" s="512"/>
      <c r="N11" s="325">
        <f t="shared" si="0"/>
        <v>14</v>
      </c>
      <c r="O11" s="307">
        <f t="shared" si="0"/>
        <v>951</v>
      </c>
      <c r="Q11" s="334"/>
      <c r="R11" s="334"/>
      <c r="S11" s="130"/>
      <c r="T11" s="129"/>
      <c r="U11" s="129"/>
      <c r="V11" s="129"/>
      <c r="W11" s="130"/>
      <c r="X11" s="129"/>
      <c r="Y11" s="130"/>
      <c r="Z11" s="129"/>
      <c r="AA11" s="129"/>
      <c r="AB11" s="129"/>
      <c r="AC11" s="130"/>
      <c r="AD11" s="129"/>
      <c r="AE11" s="130"/>
      <c r="AF11" s="129"/>
      <c r="AG11" s="130"/>
      <c r="AH11" s="129"/>
      <c r="AI11" s="130"/>
      <c r="AJ11" s="129"/>
      <c r="AK11" s="130"/>
    </row>
    <row r="12" spans="1:37" s="111" customFormat="1" ht="15">
      <c r="A12" s="226"/>
      <c r="B12" s="220"/>
      <c r="C12" s="131"/>
      <c r="D12" s="326"/>
      <c r="E12" s="309"/>
      <c r="F12" s="445"/>
      <c r="G12" s="514"/>
      <c r="H12" s="533"/>
      <c r="I12" s="534"/>
      <c r="J12" s="533"/>
      <c r="K12" s="534"/>
      <c r="L12" s="445"/>
      <c r="M12" s="514"/>
      <c r="N12" s="326"/>
      <c r="O12" s="309"/>
      <c r="Q12" s="332"/>
      <c r="R12" s="335"/>
      <c r="S12" s="130"/>
      <c r="T12" s="129"/>
      <c r="U12" s="129"/>
      <c r="V12" s="129"/>
      <c r="W12" s="130"/>
      <c r="X12" s="129"/>
      <c r="Y12" s="130"/>
      <c r="Z12" s="129"/>
      <c r="AA12" s="134"/>
      <c r="AB12" s="129"/>
      <c r="AC12" s="130"/>
      <c r="AD12" s="129"/>
      <c r="AE12" s="130"/>
      <c r="AF12" s="129"/>
      <c r="AG12" s="130"/>
      <c r="AH12" s="129"/>
      <c r="AI12" s="130"/>
      <c r="AJ12" s="129"/>
      <c r="AK12" s="130"/>
    </row>
    <row r="13" spans="1:37" s="111" customFormat="1" ht="15.6">
      <c r="A13" s="225" t="s">
        <v>8</v>
      </c>
      <c r="B13" s="273" t="s">
        <v>68</v>
      </c>
      <c r="C13" s="352" t="s">
        <v>6</v>
      </c>
      <c r="D13" s="325">
        <v>0</v>
      </c>
      <c r="E13" s="307">
        <v>0</v>
      </c>
      <c r="F13" s="437"/>
      <c r="G13" s="512"/>
      <c r="H13" s="535"/>
      <c r="I13" s="536"/>
      <c r="J13" s="535"/>
      <c r="K13" s="536"/>
      <c r="L13" s="437"/>
      <c r="M13" s="512"/>
      <c r="N13" s="325">
        <f t="shared" ref="N13:O15" si="1">SUM(F13,H13,J13,L13)</f>
        <v>0</v>
      </c>
      <c r="O13" s="307">
        <f t="shared" si="1"/>
        <v>0</v>
      </c>
      <c r="Q13" s="334">
        <f>N13-F13-H13-J13-L13</f>
        <v>0</v>
      </c>
      <c r="R13" s="334">
        <f>O13-G13-I13-K13-M13</f>
        <v>0</v>
      </c>
      <c r="S13" s="130"/>
      <c r="T13" s="129"/>
      <c r="U13" s="129"/>
      <c r="V13" s="129"/>
      <c r="W13" s="130"/>
      <c r="X13" s="129"/>
      <c r="Y13" s="130"/>
      <c r="Z13" s="129"/>
      <c r="AA13" s="129"/>
      <c r="AB13" s="129"/>
      <c r="AC13" s="130"/>
      <c r="AD13" s="129"/>
      <c r="AE13" s="130"/>
      <c r="AF13" s="129"/>
      <c r="AG13" s="130"/>
      <c r="AH13" s="129"/>
      <c r="AI13" s="130"/>
      <c r="AJ13" s="129"/>
      <c r="AK13" s="130"/>
    </row>
    <row r="14" spans="1:37" s="111" customFormat="1" ht="15.6">
      <c r="A14" s="225" t="s">
        <v>9</v>
      </c>
      <c r="B14" s="287" t="s">
        <v>69</v>
      </c>
      <c r="C14" s="352" t="s">
        <v>7</v>
      </c>
      <c r="D14" s="325">
        <v>0</v>
      </c>
      <c r="E14" s="307">
        <v>0</v>
      </c>
      <c r="F14" s="437"/>
      <c r="G14" s="512"/>
      <c r="H14" s="535"/>
      <c r="I14" s="536"/>
      <c r="J14" s="535"/>
      <c r="K14" s="536"/>
      <c r="L14" s="437"/>
      <c r="M14" s="512"/>
      <c r="N14" s="325">
        <f t="shared" si="1"/>
        <v>0</v>
      </c>
      <c r="O14" s="307">
        <f t="shared" si="1"/>
        <v>0</v>
      </c>
      <c r="Q14" s="334">
        <f>N14-F14-H14-J14-L14</f>
        <v>0</v>
      </c>
      <c r="R14" s="334">
        <f>O14-G14-I14-K14-M14</f>
        <v>0</v>
      </c>
      <c r="S14" s="130"/>
      <c r="T14" s="129"/>
      <c r="U14" s="129"/>
      <c r="V14" s="129"/>
      <c r="W14" s="130"/>
      <c r="X14" s="129"/>
      <c r="Y14" s="130"/>
      <c r="Z14" s="129"/>
      <c r="AA14" s="129"/>
      <c r="AB14" s="129"/>
      <c r="AC14" s="130"/>
      <c r="AD14" s="129"/>
      <c r="AE14" s="130"/>
      <c r="AF14" s="129"/>
      <c r="AG14" s="130"/>
      <c r="AH14" s="129"/>
      <c r="AI14" s="130"/>
      <c r="AJ14" s="129"/>
      <c r="AK14" s="130"/>
    </row>
    <row r="15" spans="1:37" s="111" customFormat="1" ht="15.6">
      <c r="A15" s="225"/>
      <c r="B15" s="219"/>
      <c r="C15" s="352" t="s">
        <v>90</v>
      </c>
      <c r="D15" s="325">
        <v>0</v>
      </c>
      <c r="E15" s="307">
        <v>0</v>
      </c>
      <c r="F15" s="437"/>
      <c r="G15" s="512"/>
      <c r="H15" s="535"/>
      <c r="I15" s="536"/>
      <c r="J15" s="535"/>
      <c r="K15" s="536"/>
      <c r="L15" s="437"/>
      <c r="M15" s="512"/>
      <c r="N15" s="325">
        <f t="shared" si="1"/>
        <v>0</v>
      </c>
      <c r="O15" s="307">
        <f t="shared" si="1"/>
        <v>0</v>
      </c>
      <c r="Q15" s="334"/>
      <c r="R15" s="334"/>
      <c r="S15" s="130"/>
      <c r="T15" s="129"/>
      <c r="U15" s="129"/>
      <c r="V15" s="129"/>
      <c r="W15" s="130"/>
      <c r="X15" s="129"/>
      <c r="Y15" s="130"/>
      <c r="Z15" s="129"/>
      <c r="AA15" s="129"/>
      <c r="AB15" s="129"/>
      <c r="AC15" s="130"/>
      <c r="AD15" s="129"/>
      <c r="AE15" s="130"/>
      <c r="AF15" s="129"/>
      <c r="AG15" s="130"/>
      <c r="AH15" s="129"/>
      <c r="AI15" s="130"/>
      <c r="AJ15" s="129"/>
      <c r="AK15" s="130"/>
    </row>
    <row r="16" spans="1:37" s="111" customFormat="1" ht="15">
      <c r="A16" s="226"/>
      <c r="B16" s="220"/>
      <c r="C16" s="131"/>
      <c r="D16" s="326"/>
      <c r="E16" s="309"/>
      <c r="F16" s="445"/>
      <c r="G16" s="514"/>
      <c r="H16" s="533"/>
      <c r="I16" s="534"/>
      <c r="J16" s="533"/>
      <c r="K16" s="534"/>
      <c r="L16" s="445"/>
      <c r="M16" s="514"/>
      <c r="N16" s="326"/>
      <c r="O16" s="309"/>
      <c r="Q16" s="332"/>
      <c r="R16" s="335"/>
      <c r="S16" s="130"/>
      <c r="T16" s="129"/>
      <c r="U16" s="129"/>
      <c r="V16" s="129"/>
      <c r="W16" s="130"/>
      <c r="X16" s="129"/>
      <c r="Y16" s="130"/>
      <c r="Z16" s="129"/>
      <c r="AA16" s="134"/>
      <c r="AB16" s="129"/>
      <c r="AC16" s="130"/>
      <c r="AD16" s="129"/>
      <c r="AE16" s="130"/>
      <c r="AF16" s="129"/>
      <c r="AG16" s="130"/>
      <c r="AH16" s="129"/>
      <c r="AI16" s="130"/>
      <c r="AJ16" s="129"/>
      <c r="AK16" s="130"/>
    </row>
    <row r="17" spans="1:37" s="111" customFormat="1" ht="15.6">
      <c r="A17" s="225" t="s">
        <v>10</v>
      </c>
      <c r="B17" s="273" t="s">
        <v>70</v>
      </c>
      <c r="C17" s="352" t="s">
        <v>6</v>
      </c>
      <c r="D17" s="325">
        <v>0</v>
      </c>
      <c r="E17" s="307">
        <v>0</v>
      </c>
      <c r="F17" s="437"/>
      <c r="G17" s="512"/>
      <c r="H17" s="535"/>
      <c r="I17" s="536"/>
      <c r="J17" s="535"/>
      <c r="K17" s="536"/>
      <c r="L17" s="437"/>
      <c r="M17" s="512"/>
      <c r="N17" s="325">
        <f t="shared" ref="N17:O23" si="2">SUM(F17,H17,J17,L17)</f>
        <v>0</v>
      </c>
      <c r="O17" s="307">
        <f t="shared" si="2"/>
        <v>0</v>
      </c>
      <c r="Q17" s="334">
        <f>N17-F17-H17-J17-L17</f>
        <v>0</v>
      </c>
      <c r="R17" s="334">
        <f>O17-G17-I17-K17-M17</f>
        <v>0</v>
      </c>
      <c r="S17" s="130"/>
      <c r="T17" s="129"/>
      <c r="U17" s="129"/>
      <c r="V17" s="129"/>
      <c r="W17" s="130"/>
      <c r="X17" s="129"/>
      <c r="Y17" s="130"/>
      <c r="Z17" s="129"/>
      <c r="AA17" s="129"/>
      <c r="AB17" s="129"/>
      <c r="AC17" s="130"/>
      <c r="AD17" s="129"/>
      <c r="AE17" s="130"/>
      <c r="AF17" s="129"/>
      <c r="AG17" s="130"/>
      <c r="AH17" s="129"/>
      <c r="AI17" s="130"/>
      <c r="AJ17" s="129"/>
      <c r="AK17" s="130"/>
    </row>
    <row r="18" spans="1:37" s="111" customFormat="1" ht="15.6">
      <c r="A18" s="225"/>
      <c r="B18" s="287" t="s">
        <v>71</v>
      </c>
      <c r="C18" s="352" t="s">
        <v>7</v>
      </c>
      <c r="D18" s="325">
        <v>0</v>
      </c>
      <c r="E18" s="307">
        <v>0</v>
      </c>
      <c r="F18" s="437"/>
      <c r="G18" s="512"/>
      <c r="H18" s="535"/>
      <c r="I18" s="536"/>
      <c r="J18" s="535"/>
      <c r="K18" s="536"/>
      <c r="L18" s="437"/>
      <c r="M18" s="512"/>
      <c r="N18" s="325">
        <f t="shared" si="2"/>
        <v>0</v>
      </c>
      <c r="O18" s="307">
        <f t="shared" si="2"/>
        <v>0</v>
      </c>
      <c r="Q18" s="334">
        <f>N18-F18-H18-J18-L18</f>
        <v>0</v>
      </c>
      <c r="R18" s="334">
        <f>O18-G18-I18-K18-M18</f>
        <v>0</v>
      </c>
      <c r="S18" s="130"/>
      <c r="T18" s="129"/>
      <c r="U18" s="129"/>
      <c r="V18" s="129"/>
      <c r="W18" s="130"/>
      <c r="X18" s="129"/>
      <c r="Y18" s="130"/>
      <c r="Z18" s="129"/>
      <c r="AA18" s="129"/>
      <c r="AB18" s="129"/>
      <c r="AC18" s="130"/>
      <c r="AD18" s="129"/>
      <c r="AE18" s="130"/>
      <c r="AF18" s="129"/>
      <c r="AG18" s="130"/>
      <c r="AH18" s="129"/>
      <c r="AI18" s="130"/>
      <c r="AJ18" s="129"/>
      <c r="AK18" s="130"/>
    </row>
    <row r="19" spans="1:37" s="111" customFormat="1" ht="15.6">
      <c r="A19" s="225"/>
      <c r="B19" s="219"/>
      <c r="C19" s="352" t="s">
        <v>90</v>
      </c>
      <c r="D19" s="325">
        <v>0</v>
      </c>
      <c r="E19" s="307">
        <v>0</v>
      </c>
      <c r="F19" s="437"/>
      <c r="G19" s="512"/>
      <c r="H19" s="535"/>
      <c r="I19" s="536"/>
      <c r="J19" s="535"/>
      <c r="K19" s="536"/>
      <c r="L19" s="437"/>
      <c r="M19" s="512"/>
      <c r="N19" s="325">
        <f t="shared" si="2"/>
        <v>0</v>
      </c>
      <c r="O19" s="307">
        <f t="shared" si="2"/>
        <v>0</v>
      </c>
      <c r="Q19" s="334"/>
      <c r="R19" s="334"/>
      <c r="S19" s="130"/>
      <c r="T19" s="129"/>
      <c r="U19" s="129"/>
      <c r="V19" s="129"/>
      <c r="W19" s="130"/>
      <c r="X19" s="129"/>
      <c r="Y19" s="130"/>
      <c r="Z19" s="129"/>
      <c r="AA19" s="129"/>
      <c r="AB19" s="129"/>
      <c r="AC19" s="130"/>
      <c r="AD19" s="129"/>
      <c r="AE19" s="130"/>
      <c r="AF19" s="129"/>
      <c r="AG19" s="130"/>
      <c r="AH19" s="129"/>
      <c r="AI19" s="130"/>
      <c r="AJ19" s="129"/>
      <c r="AK19" s="130"/>
    </row>
    <row r="20" spans="1:37" s="111" customFormat="1" ht="15">
      <c r="A20" s="226"/>
      <c r="B20" s="220"/>
      <c r="C20" s="131"/>
      <c r="D20" s="326">
        <v>0</v>
      </c>
      <c r="E20" s="309"/>
      <c r="F20" s="445"/>
      <c r="G20" s="514"/>
      <c r="H20" s="533"/>
      <c r="I20" s="534"/>
      <c r="J20" s="533"/>
      <c r="K20" s="534"/>
      <c r="L20" s="445"/>
      <c r="M20" s="514"/>
      <c r="N20" s="326">
        <f t="shared" si="2"/>
        <v>0</v>
      </c>
      <c r="O20" s="309"/>
      <c r="Q20" s="332"/>
      <c r="R20" s="335"/>
      <c r="S20" s="130"/>
      <c r="T20" s="129"/>
      <c r="U20" s="129"/>
      <c r="V20" s="129"/>
      <c r="W20" s="130"/>
      <c r="X20" s="129"/>
      <c r="Y20" s="130"/>
      <c r="Z20" s="129"/>
      <c r="AA20" s="134"/>
      <c r="AB20" s="129"/>
      <c r="AC20" s="130"/>
      <c r="AD20" s="129"/>
      <c r="AE20" s="130"/>
      <c r="AF20" s="129"/>
      <c r="AG20" s="130"/>
      <c r="AH20" s="129"/>
      <c r="AI20" s="130"/>
      <c r="AJ20" s="129"/>
      <c r="AK20" s="130"/>
    </row>
    <row r="21" spans="1:37" s="111" customFormat="1" ht="15.6">
      <c r="A21" s="225" t="s">
        <v>11</v>
      </c>
      <c r="B21" s="273" t="s">
        <v>72</v>
      </c>
      <c r="C21" s="352" t="s">
        <v>6</v>
      </c>
      <c r="D21" s="325">
        <v>0</v>
      </c>
      <c r="E21" s="307">
        <v>0</v>
      </c>
      <c r="F21" s="437"/>
      <c r="G21" s="512"/>
      <c r="H21" s="535"/>
      <c r="I21" s="536"/>
      <c r="J21" s="535"/>
      <c r="K21" s="536"/>
      <c r="L21" s="437"/>
      <c r="M21" s="512"/>
      <c r="N21" s="325">
        <f t="shared" si="2"/>
        <v>0</v>
      </c>
      <c r="O21" s="307">
        <f t="shared" si="2"/>
        <v>0</v>
      </c>
      <c r="Q21" s="334">
        <f>N21-F21-H21-J21-L21</f>
        <v>0</v>
      </c>
      <c r="R21" s="334">
        <f>O21-G21-I21-K21-M21</f>
        <v>0</v>
      </c>
      <c r="S21" s="130"/>
      <c r="T21" s="129"/>
      <c r="U21" s="129"/>
      <c r="V21" s="129"/>
      <c r="W21" s="130"/>
      <c r="X21" s="129"/>
      <c r="Y21" s="130"/>
      <c r="Z21" s="129"/>
      <c r="AA21" s="129"/>
      <c r="AB21" s="129"/>
      <c r="AC21" s="130"/>
      <c r="AD21" s="129"/>
      <c r="AE21" s="130"/>
      <c r="AF21" s="129"/>
      <c r="AG21" s="130"/>
      <c r="AH21" s="129"/>
      <c r="AI21" s="130"/>
      <c r="AJ21" s="129"/>
      <c r="AK21" s="130"/>
    </row>
    <row r="22" spans="1:37" s="111" customFormat="1" ht="15.6">
      <c r="A22" s="225"/>
      <c r="B22" s="287" t="s">
        <v>73</v>
      </c>
      <c r="C22" s="352" t="s">
        <v>7</v>
      </c>
      <c r="D22" s="325">
        <v>0</v>
      </c>
      <c r="E22" s="307">
        <v>0</v>
      </c>
      <c r="F22" s="437"/>
      <c r="G22" s="512"/>
      <c r="H22" s="535"/>
      <c r="I22" s="536"/>
      <c r="J22" s="535"/>
      <c r="K22" s="536"/>
      <c r="L22" s="437"/>
      <c r="M22" s="512"/>
      <c r="N22" s="325">
        <f t="shared" si="2"/>
        <v>0</v>
      </c>
      <c r="O22" s="307">
        <f t="shared" si="2"/>
        <v>0</v>
      </c>
      <c r="Q22" s="334">
        <f>N22-F22-H22-J22-L22</f>
        <v>0</v>
      </c>
      <c r="R22" s="334">
        <f>O22-G22-I22-K22-M22</f>
        <v>0</v>
      </c>
      <c r="S22" s="130"/>
      <c r="T22" s="129"/>
      <c r="U22" s="129"/>
      <c r="V22" s="129"/>
      <c r="W22" s="130"/>
      <c r="X22" s="129"/>
      <c r="Y22" s="130"/>
      <c r="Z22" s="129"/>
      <c r="AA22" s="129"/>
      <c r="AB22" s="129"/>
      <c r="AC22" s="130"/>
      <c r="AD22" s="129"/>
      <c r="AE22" s="130"/>
      <c r="AF22" s="129"/>
      <c r="AG22" s="130"/>
      <c r="AH22" s="129"/>
      <c r="AI22" s="130"/>
      <c r="AJ22" s="129"/>
      <c r="AK22" s="130"/>
    </row>
    <row r="23" spans="1:37" s="111" customFormat="1" ht="15.6">
      <c r="A23" s="225"/>
      <c r="B23" s="219"/>
      <c r="C23" s="352" t="s">
        <v>90</v>
      </c>
      <c r="D23" s="325">
        <v>0</v>
      </c>
      <c r="E23" s="307">
        <v>0</v>
      </c>
      <c r="F23" s="437"/>
      <c r="G23" s="512"/>
      <c r="H23" s="535"/>
      <c r="I23" s="536"/>
      <c r="J23" s="535"/>
      <c r="K23" s="536"/>
      <c r="L23" s="437"/>
      <c r="M23" s="512"/>
      <c r="N23" s="325">
        <f t="shared" si="2"/>
        <v>0</v>
      </c>
      <c r="O23" s="307">
        <f t="shared" si="2"/>
        <v>0</v>
      </c>
      <c r="Q23" s="334"/>
      <c r="R23" s="334"/>
      <c r="S23" s="130"/>
      <c r="T23" s="129"/>
      <c r="U23" s="129"/>
      <c r="V23" s="129"/>
      <c r="W23" s="130"/>
      <c r="X23" s="129"/>
      <c r="Y23" s="130"/>
      <c r="Z23" s="129"/>
      <c r="AA23" s="129"/>
      <c r="AB23" s="129"/>
      <c r="AC23" s="130"/>
      <c r="AD23" s="129"/>
      <c r="AE23" s="130"/>
      <c r="AF23" s="129"/>
      <c r="AG23" s="130"/>
      <c r="AH23" s="129"/>
      <c r="AI23" s="130"/>
      <c r="AJ23" s="129"/>
      <c r="AK23" s="130"/>
    </row>
    <row r="24" spans="1:37" s="111" customFormat="1" ht="15">
      <c r="A24" s="226"/>
      <c r="B24" s="220"/>
      <c r="C24" s="131"/>
      <c r="D24" s="326"/>
      <c r="E24" s="309"/>
      <c r="F24" s="445"/>
      <c r="G24" s="514"/>
      <c r="H24" s="533"/>
      <c r="I24" s="534"/>
      <c r="J24" s="533"/>
      <c r="K24" s="534"/>
      <c r="L24" s="445"/>
      <c r="M24" s="514"/>
      <c r="N24" s="326"/>
      <c r="O24" s="309"/>
      <c r="Q24" s="332"/>
      <c r="R24" s="335"/>
      <c r="S24" s="130"/>
      <c r="T24" s="129"/>
      <c r="U24" s="129"/>
      <c r="V24" s="129"/>
      <c r="W24" s="130"/>
      <c r="X24" s="129"/>
      <c r="Y24" s="130"/>
      <c r="Z24" s="129"/>
      <c r="AA24" s="134"/>
      <c r="AB24" s="129"/>
      <c r="AC24" s="130"/>
      <c r="AD24" s="129"/>
      <c r="AE24" s="130"/>
      <c r="AF24" s="129"/>
      <c r="AG24" s="130"/>
      <c r="AH24" s="129"/>
      <c r="AI24" s="130"/>
      <c r="AJ24" s="129"/>
      <c r="AK24" s="130"/>
    </row>
    <row r="25" spans="1:37" s="111" customFormat="1" ht="15.6">
      <c r="A25" s="225" t="s">
        <v>12</v>
      </c>
      <c r="B25" s="273" t="s">
        <v>74</v>
      </c>
      <c r="C25" s="352" t="s">
        <v>6</v>
      </c>
      <c r="D25" s="325">
        <v>19</v>
      </c>
      <c r="E25" s="307">
        <v>65081</v>
      </c>
      <c r="F25" s="403">
        <v>6</v>
      </c>
      <c r="G25" s="512">
        <v>13833</v>
      </c>
      <c r="H25" s="535">
        <v>5</v>
      </c>
      <c r="I25" s="536">
        <v>31057</v>
      </c>
      <c r="J25" s="535"/>
      <c r="K25" s="536"/>
      <c r="L25" s="502"/>
      <c r="M25" s="512"/>
      <c r="N25" s="325">
        <f t="shared" ref="N25:O27" si="3">SUM(F25,H25,J25,L25)</f>
        <v>11</v>
      </c>
      <c r="O25" s="307">
        <f t="shared" si="3"/>
        <v>44890</v>
      </c>
      <c r="Q25" s="334">
        <f>N25-F25-H25-J25-L25</f>
        <v>0</v>
      </c>
      <c r="R25" s="334">
        <f>O25-G25-I25-K25-M25</f>
        <v>0</v>
      </c>
      <c r="S25" s="130"/>
      <c r="T25" s="129"/>
      <c r="U25" s="129"/>
      <c r="V25" s="129"/>
      <c r="W25" s="130"/>
      <c r="X25" s="129"/>
      <c r="Y25" s="130"/>
      <c r="Z25" s="129"/>
      <c r="AA25" s="129"/>
      <c r="AB25" s="129"/>
      <c r="AC25" s="130"/>
      <c r="AD25" s="129"/>
      <c r="AE25" s="130"/>
      <c r="AF25" s="129"/>
      <c r="AG25" s="130"/>
      <c r="AH25" s="129"/>
      <c r="AI25" s="130"/>
      <c r="AJ25" s="129"/>
      <c r="AK25" s="130"/>
    </row>
    <row r="26" spans="1:37" s="111" customFormat="1" ht="15.6">
      <c r="A26" s="225"/>
      <c r="B26" s="287" t="s">
        <v>75</v>
      </c>
      <c r="C26" s="352" t="s">
        <v>7</v>
      </c>
      <c r="D26" s="325">
        <v>24</v>
      </c>
      <c r="E26" s="307">
        <v>18708</v>
      </c>
      <c r="F26" s="403">
        <v>13</v>
      </c>
      <c r="G26" s="512">
        <v>8162</v>
      </c>
      <c r="H26" s="535">
        <v>13</v>
      </c>
      <c r="I26" s="536">
        <v>19358</v>
      </c>
      <c r="J26" s="535"/>
      <c r="K26" s="536"/>
      <c r="L26" s="502"/>
      <c r="M26" s="512"/>
      <c r="N26" s="325">
        <f t="shared" si="3"/>
        <v>26</v>
      </c>
      <c r="O26" s="307">
        <f t="shared" si="3"/>
        <v>27520</v>
      </c>
      <c r="Q26" s="334">
        <f>N26-F26-H26-J26-L26</f>
        <v>0</v>
      </c>
      <c r="R26" s="334">
        <f>O26-G26-I26-K26-M26</f>
        <v>0</v>
      </c>
      <c r="S26" s="130"/>
      <c r="T26" s="129"/>
      <c r="U26" s="129"/>
      <c r="V26" s="129"/>
      <c r="W26" s="130"/>
      <c r="X26" s="129"/>
      <c r="Y26" s="130"/>
      <c r="Z26" s="129"/>
      <c r="AA26" s="129"/>
      <c r="AB26" s="129"/>
      <c r="AC26" s="130"/>
      <c r="AD26" s="129"/>
      <c r="AE26" s="130"/>
      <c r="AF26" s="129"/>
      <c r="AG26" s="130"/>
      <c r="AH26" s="129"/>
      <c r="AI26" s="130"/>
      <c r="AJ26" s="129"/>
      <c r="AK26" s="130"/>
    </row>
    <row r="27" spans="1:37" s="111" customFormat="1" ht="15.6">
      <c r="A27" s="225"/>
      <c r="B27" s="219"/>
      <c r="C27" s="352" t="s">
        <v>90</v>
      </c>
      <c r="D27" s="325">
        <v>67</v>
      </c>
      <c r="E27" s="307">
        <v>22322</v>
      </c>
      <c r="F27" s="403">
        <v>11</v>
      </c>
      <c r="G27" s="512">
        <v>1598</v>
      </c>
      <c r="H27" s="535">
        <v>16</v>
      </c>
      <c r="I27" s="536">
        <v>3883</v>
      </c>
      <c r="J27" s="535"/>
      <c r="K27" s="536"/>
      <c r="L27" s="502"/>
      <c r="M27" s="512"/>
      <c r="N27" s="325">
        <f t="shared" si="3"/>
        <v>27</v>
      </c>
      <c r="O27" s="307">
        <f t="shared" si="3"/>
        <v>5481</v>
      </c>
      <c r="Q27" s="334"/>
      <c r="R27" s="334"/>
      <c r="S27" s="130"/>
      <c r="T27" s="129"/>
      <c r="U27" s="129"/>
      <c r="V27" s="129"/>
      <c r="W27" s="130"/>
      <c r="X27" s="129"/>
      <c r="Y27" s="130"/>
      <c r="Z27" s="129"/>
      <c r="AA27" s="129"/>
      <c r="AB27" s="129"/>
      <c r="AC27" s="130"/>
      <c r="AD27" s="129"/>
      <c r="AE27" s="130"/>
      <c r="AF27" s="129"/>
      <c r="AG27" s="130"/>
      <c r="AH27" s="129"/>
      <c r="AI27" s="130"/>
      <c r="AJ27" s="129"/>
      <c r="AK27" s="130"/>
    </row>
    <row r="28" spans="1:37" s="111" customFormat="1" ht="15">
      <c r="A28" s="226"/>
      <c r="B28" s="220"/>
      <c r="C28" s="131"/>
      <c r="D28" s="326"/>
      <c r="E28" s="309"/>
      <c r="F28" s="445"/>
      <c r="G28" s="514"/>
      <c r="H28" s="533"/>
      <c r="I28" s="534"/>
      <c r="J28" s="533"/>
      <c r="K28" s="534"/>
      <c r="L28" s="445"/>
      <c r="M28" s="514"/>
      <c r="N28" s="326"/>
      <c r="O28" s="309"/>
      <c r="Q28" s="332"/>
      <c r="R28" s="335"/>
      <c r="S28" s="130"/>
      <c r="T28" s="129"/>
      <c r="U28" s="129"/>
      <c r="V28" s="129"/>
      <c r="W28" s="130"/>
      <c r="X28" s="129"/>
      <c r="Y28" s="130"/>
      <c r="Z28" s="129"/>
      <c r="AA28" s="134"/>
      <c r="AB28" s="129"/>
      <c r="AC28" s="130"/>
      <c r="AD28" s="129"/>
      <c r="AE28" s="130"/>
      <c r="AF28" s="129"/>
      <c r="AG28" s="130"/>
      <c r="AH28" s="129"/>
      <c r="AI28" s="130"/>
      <c r="AJ28" s="129"/>
      <c r="AK28" s="130"/>
    </row>
    <row r="29" spans="1:37" s="111" customFormat="1" ht="15.6">
      <c r="A29" s="225" t="s">
        <v>13</v>
      </c>
      <c r="B29" s="273" t="s">
        <v>76</v>
      </c>
      <c r="C29" s="352" t="s">
        <v>6</v>
      </c>
      <c r="D29" s="325">
        <v>0</v>
      </c>
      <c r="E29" s="307">
        <v>0</v>
      </c>
      <c r="F29" s="437"/>
      <c r="G29" s="512"/>
      <c r="H29" s="535"/>
      <c r="I29" s="536"/>
      <c r="J29" s="535"/>
      <c r="K29" s="536"/>
      <c r="L29" s="437"/>
      <c r="M29" s="512"/>
      <c r="N29" s="325">
        <f t="shared" ref="N29:O31" si="4">SUM(F29,H29,J29,L29)</f>
        <v>0</v>
      </c>
      <c r="O29" s="307">
        <f t="shared" si="4"/>
        <v>0</v>
      </c>
      <c r="Q29" s="334">
        <f>N29-F29-H29-J29-L29</f>
        <v>0</v>
      </c>
      <c r="R29" s="334">
        <f>O29-G29-I29-K29-M29</f>
        <v>0</v>
      </c>
      <c r="S29" s="130"/>
      <c r="T29" s="129"/>
      <c r="U29" s="129"/>
      <c r="V29" s="129"/>
      <c r="W29" s="130"/>
      <c r="X29" s="129"/>
      <c r="Y29" s="130"/>
      <c r="Z29" s="129"/>
      <c r="AA29" s="129"/>
      <c r="AB29" s="129"/>
      <c r="AC29" s="130"/>
      <c r="AD29" s="129"/>
      <c r="AE29" s="130"/>
      <c r="AF29" s="129"/>
      <c r="AG29" s="130"/>
      <c r="AH29" s="129"/>
      <c r="AI29" s="130"/>
      <c r="AJ29" s="129"/>
      <c r="AK29" s="130"/>
    </row>
    <row r="30" spans="1:37" s="111" customFormat="1" ht="15.6">
      <c r="A30" s="225"/>
      <c r="B30" s="287" t="s">
        <v>77</v>
      </c>
      <c r="C30" s="352" t="s">
        <v>7</v>
      </c>
      <c r="D30" s="325">
        <v>0</v>
      </c>
      <c r="E30" s="307">
        <v>0</v>
      </c>
      <c r="F30" s="437"/>
      <c r="G30" s="512"/>
      <c r="H30" s="535"/>
      <c r="I30" s="536"/>
      <c r="J30" s="535"/>
      <c r="K30" s="536"/>
      <c r="L30" s="437"/>
      <c r="M30" s="512"/>
      <c r="N30" s="325">
        <f t="shared" si="4"/>
        <v>0</v>
      </c>
      <c r="O30" s="307">
        <f t="shared" si="4"/>
        <v>0</v>
      </c>
      <c r="Q30" s="334">
        <f>N30-F30-H30-J30-L30</f>
        <v>0</v>
      </c>
      <c r="R30" s="334">
        <f>O30-G30-I30-K30-M30</f>
        <v>0</v>
      </c>
      <c r="S30" s="130"/>
      <c r="T30" s="129"/>
      <c r="U30" s="129"/>
      <c r="V30" s="129"/>
      <c r="W30" s="130"/>
      <c r="X30" s="129"/>
      <c r="Y30" s="130"/>
      <c r="Z30" s="129"/>
      <c r="AA30" s="129"/>
      <c r="AB30" s="129"/>
      <c r="AC30" s="130"/>
      <c r="AD30" s="129"/>
      <c r="AE30" s="130"/>
      <c r="AF30" s="129"/>
      <c r="AG30" s="130"/>
      <c r="AH30" s="129"/>
      <c r="AI30" s="130"/>
      <c r="AJ30" s="129"/>
      <c r="AK30" s="130"/>
    </row>
    <row r="31" spans="1:37" s="111" customFormat="1" ht="15.6">
      <c r="A31" s="225"/>
      <c r="B31" s="219"/>
      <c r="C31" s="352" t="s">
        <v>90</v>
      </c>
      <c r="D31" s="325">
        <v>0</v>
      </c>
      <c r="E31" s="307">
        <v>0</v>
      </c>
      <c r="F31" s="437"/>
      <c r="G31" s="512"/>
      <c r="H31" s="535"/>
      <c r="I31" s="536"/>
      <c r="J31" s="535"/>
      <c r="K31" s="536"/>
      <c r="L31" s="437"/>
      <c r="M31" s="512"/>
      <c r="N31" s="325">
        <f t="shared" si="4"/>
        <v>0</v>
      </c>
      <c r="O31" s="307">
        <f t="shared" si="4"/>
        <v>0</v>
      </c>
      <c r="Q31" s="334"/>
      <c r="R31" s="334"/>
      <c r="S31" s="130"/>
      <c r="T31" s="129"/>
      <c r="U31" s="129"/>
      <c r="V31" s="129"/>
      <c r="W31" s="130"/>
      <c r="X31" s="129"/>
      <c r="Y31" s="130"/>
      <c r="Z31" s="129"/>
      <c r="AA31" s="129"/>
      <c r="AB31" s="129"/>
      <c r="AC31" s="130"/>
      <c r="AD31" s="129"/>
      <c r="AE31" s="130"/>
      <c r="AF31" s="129"/>
      <c r="AG31" s="130"/>
      <c r="AH31" s="129"/>
      <c r="AI31" s="130"/>
      <c r="AJ31" s="129"/>
      <c r="AK31" s="130"/>
    </row>
    <row r="32" spans="1:37" s="111" customFormat="1" ht="15">
      <c r="A32" s="226"/>
      <c r="B32" s="220"/>
      <c r="C32" s="131"/>
      <c r="D32" s="326"/>
      <c r="E32" s="309"/>
      <c r="F32" s="445"/>
      <c r="G32" s="514"/>
      <c r="H32" s="533"/>
      <c r="I32" s="534"/>
      <c r="J32" s="533"/>
      <c r="K32" s="534"/>
      <c r="L32" s="445"/>
      <c r="M32" s="514"/>
      <c r="N32" s="326"/>
      <c r="O32" s="309"/>
      <c r="Q32" s="332"/>
      <c r="R32" s="335"/>
      <c r="S32" s="130"/>
      <c r="T32" s="129"/>
      <c r="U32" s="129"/>
      <c r="V32" s="129"/>
      <c r="W32" s="130"/>
      <c r="X32" s="129"/>
      <c r="Y32" s="130"/>
      <c r="Z32" s="129"/>
      <c r="AA32" s="134"/>
      <c r="AB32" s="129"/>
      <c r="AC32" s="130"/>
      <c r="AD32" s="129"/>
      <c r="AE32" s="130"/>
      <c r="AF32" s="129"/>
      <c r="AG32" s="130"/>
      <c r="AH32" s="129"/>
      <c r="AI32" s="130"/>
      <c r="AJ32" s="129"/>
      <c r="AK32" s="130"/>
    </row>
    <row r="33" spans="1:37" s="111" customFormat="1" ht="15.6">
      <c r="A33" s="225" t="s">
        <v>14</v>
      </c>
      <c r="B33" s="273" t="s">
        <v>78</v>
      </c>
      <c r="C33" s="352" t="s">
        <v>6</v>
      </c>
      <c r="D33" s="325">
        <v>0</v>
      </c>
      <c r="E33" s="307">
        <v>0</v>
      </c>
      <c r="F33" s="437"/>
      <c r="G33" s="512"/>
      <c r="H33" s="535"/>
      <c r="I33" s="536"/>
      <c r="J33" s="535"/>
      <c r="K33" s="536"/>
      <c r="L33" s="437"/>
      <c r="M33" s="512"/>
      <c r="N33" s="325">
        <f t="shared" ref="N33:O35" si="5">SUM(F33,H33,J33,L33)</f>
        <v>0</v>
      </c>
      <c r="O33" s="307">
        <f t="shared" si="5"/>
        <v>0</v>
      </c>
      <c r="Q33" s="334">
        <f>N33-F33-H33-J33-L33</f>
        <v>0</v>
      </c>
      <c r="R33" s="334">
        <f>O33-G33-I33-K33-M33</f>
        <v>0</v>
      </c>
      <c r="S33" s="130"/>
      <c r="T33" s="129"/>
      <c r="U33" s="129"/>
      <c r="V33" s="129"/>
      <c r="W33" s="130"/>
      <c r="X33" s="129"/>
      <c r="Y33" s="130"/>
      <c r="Z33" s="129"/>
      <c r="AA33" s="129"/>
      <c r="AB33" s="129"/>
      <c r="AC33" s="130"/>
      <c r="AD33" s="129"/>
      <c r="AE33" s="130"/>
      <c r="AF33" s="129"/>
      <c r="AG33" s="130"/>
      <c r="AH33" s="129"/>
      <c r="AI33" s="130"/>
      <c r="AJ33" s="129"/>
      <c r="AK33" s="130"/>
    </row>
    <row r="34" spans="1:37" s="111" customFormat="1" ht="15.6">
      <c r="A34" s="225" t="s">
        <v>15</v>
      </c>
      <c r="B34" s="287" t="s">
        <v>79</v>
      </c>
      <c r="C34" s="352" t="s">
        <v>7</v>
      </c>
      <c r="D34" s="325">
        <v>0</v>
      </c>
      <c r="E34" s="307">
        <v>0</v>
      </c>
      <c r="F34" s="437"/>
      <c r="G34" s="512"/>
      <c r="H34" s="535"/>
      <c r="I34" s="536"/>
      <c r="J34" s="535"/>
      <c r="K34" s="536"/>
      <c r="L34" s="437"/>
      <c r="M34" s="512"/>
      <c r="N34" s="325">
        <f t="shared" si="5"/>
        <v>0</v>
      </c>
      <c r="O34" s="307">
        <f t="shared" si="5"/>
        <v>0</v>
      </c>
      <c r="Q34" s="334">
        <f>N34-F34-H34-J34-L34</f>
        <v>0</v>
      </c>
      <c r="R34" s="334">
        <f>O34-G34-I34-K34-M34</f>
        <v>0</v>
      </c>
      <c r="S34" s="130"/>
      <c r="T34" s="129"/>
      <c r="U34" s="129"/>
      <c r="V34" s="129"/>
      <c r="W34" s="130"/>
      <c r="X34" s="129"/>
      <c r="Y34" s="130"/>
      <c r="Z34" s="129"/>
      <c r="AA34" s="129"/>
      <c r="AB34" s="129"/>
      <c r="AC34" s="130"/>
      <c r="AD34" s="129"/>
      <c r="AE34" s="130"/>
      <c r="AF34" s="129"/>
      <c r="AG34" s="130"/>
      <c r="AH34" s="129"/>
      <c r="AI34" s="130"/>
      <c r="AJ34" s="129"/>
      <c r="AK34" s="130"/>
    </row>
    <row r="35" spans="1:37" s="111" customFormat="1" ht="15.6">
      <c r="A35" s="225"/>
      <c r="B35" s="219"/>
      <c r="C35" s="352" t="s">
        <v>90</v>
      </c>
      <c r="D35" s="325">
        <v>0</v>
      </c>
      <c r="E35" s="307">
        <v>0</v>
      </c>
      <c r="F35" s="437"/>
      <c r="G35" s="512"/>
      <c r="H35" s="535"/>
      <c r="I35" s="536"/>
      <c r="J35" s="535"/>
      <c r="K35" s="536"/>
      <c r="L35" s="437"/>
      <c r="M35" s="512"/>
      <c r="N35" s="325">
        <f t="shared" si="5"/>
        <v>0</v>
      </c>
      <c r="O35" s="307">
        <f t="shared" si="5"/>
        <v>0</v>
      </c>
      <c r="Q35" s="334"/>
      <c r="R35" s="334"/>
      <c r="S35" s="130"/>
      <c r="T35" s="129"/>
      <c r="U35" s="129"/>
      <c r="V35" s="129"/>
      <c r="W35" s="130"/>
      <c r="X35" s="129"/>
      <c r="Y35" s="130"/>
      <c r="Z35" s="129"/>
      <c r="AA35" s="129"/>
      <c r="AB35" s="129"/>
      <c r="AC35" s="130"/>
      <c r="AD35" s="129"/>
      <c r="AE35" s="130"/>
      <c r="AF35" s="129"/>
      <c r="AG35" s="130"/>
      <c r="AH35" s="129"/>
      <c r="AI35" s="130"/>
      <c r="AJ35" s="129"/>
      <c r="AK35" s="130"/>
    </row>
    <row r="36" spans="1:37" s="111" customFormat="1" ht="15">
      <c r="A36" s="226"/>
      <c r="B36" s="220"/>
      <c r="C36" s="131"/>
      <c r="D36" s="326"/>
      <c r="E36" s="309"/>
      <c r="F36" s="445"/>
      <c r="G36" s="514"/>
      <c r="H36" s="533"/>
      <c r="I36" s="534"/>
      <c r="J36" s="533"/>
      <c r="K36" s="534"/>
      <c r="L36" s="445"/>
      <c r="M36" s="514"/>
      <c r="N36" s="326"/>
      <c r="O36" s="309"/>
      <c r="Q36" s="336"/>
      <c r="R36" s="335"/>
      <c r="S36" s="130"/>
      <c r="T36" s="129"/>
      <c r="U36" s="129"/>
      <c r="V36" s="129"/>
      <c r="W36" s="130"/>
      <c r="X36" s="129"/>
      <c r="Y36" s="130"/>
      <c r="Z36" s="129"/>
      <c r="AA36" s="129"/>
      <c r="AB36" s="129"/>
      <c r="AC36" s="130"/>
      <c r="AD36" s="129"/>
      <c r="AE36" s="130"/>
      <c r="AF36" s="129"/>
      <c r="AG36" s="130"/>
      <c r="AH36" s="129"/>
      <c r="AI36" s="130"/>
      <c r="AJ36" s="129"/>
      <c r="AK36" s="130"/>
    </row>
    <row r="37" spans="1:37" s="111" customFormat="1" ht="15.6">
      <c r="A37" s="225" t="s">
        <v>18</v>
      </c>
      <c r="B37" s="273" t="s">
        <v>80</v>
      </c>
      <c r="C37" s="352" t="s">
        <v>6</v>
      </c>
      <c r="D37" s="325">
        <v>160</v>
      </c>
      <c r="E37" s="307">
        <v>77609</v>
      </c>
      <c r="F37" s="403">
        <v>59</v>
      </c>
      <c r="G37" s="516">
        <v>3358</v>
      </c>
      <c r="H37" s="535">
        <v>56</v>
      </c>
      <c r="I37" s="536">
        <v>6169</v>
      </c>
      <c r="J37" s="535"/>
      <c r="K37" s="536"/>
      <c r="L37" s="502"/>
      <c r="M37" s="516"/>
      <c r="N37" s="325">
        <f t="shared" ref="N37:O39" si="6">SUM(F37,H37,J37,L37)</f>
        <v>115</v>
      </c>
      <c r="O37" s="307">
        <f t="shared" si="6"/>
        <v>9527</v>
      </c>
      <c r="Q37" s="334">
        <f>N37-F37-H37-J37-L37</f>
        <v>0</v>
      </c>
      <c r="R37" s="334">
        <f>O37-G37-I37-K37-M37</f>
        <v>0</v>
      </c>
      <c r="S37" s="130"/>
      <c r="T37" s="129"/>
      <c r="U37" s="129"/>
      <c r="V37" s="129"/>
      <c r="W37" s="130"/>
      <c r="X37" s="129"/>
      <c r="Y37" s="130"/>
      <c r="Z37" s="129"/>
      <c r="AA37" s="129"/>
      <c r="AB37" s="129"/>
      <c r="AC37" s="130"/>
      <c r="AD37" s="129"/>
      <c r="AE37" s="130"/>
      <c r="AF37" s="129"/>
      <c r="AG37" s="130"/>
      <c r="AH37" s="129"/>
      <c r="AI37" s="130"/>
      <c r="AJ37" s="129"/>
      <c r="AK37" s="130"/>
    </row>
    <row r="38" spans="1:37" s="111" customFormat="1" ht="13.5" customHeight="1">
      <c r="A38" s="225"/>
      <c r="B38" s="287" t="s">
        <v>81</v>
      </c>
      <c r="C38" s="352" t="s">
        <v>7</v>
      </c>
      <c r="D38" s="325">
        <v>0</v>
      </c>
      <c r="E38" s="307">
        <v>0</v>
      </c>
      <c r="F38" s="403"/>
      <c r="G38" s="512"/>
      <c r="H38" s="535"/>
      <c r="I38" s="536"/>
      <c r="J38" s="535"/>
      <c r="K38" s="536"/>
      <c r="L38" s="502"/>
      <c r="M38" s="512"/>
      <c r="N38" s="325">
        <f t="shared" si="6"/>
        <v>0</v>
      </c>
      <c r="O38" s="307">
        <f t="shared" si="6"/>
        <v>0</v>
      </c>
      <c r="Q38" s="334">
        <f>N38-F38-H38-J38-L38</f>
        <v>0</v>
      </c>
      <c r="R38" s="334">
        <f>O38-G38-I38-K38-M38</f>
        <v>0</v>
      </c>
      <c r="S38" s="130"/>
      <c r="T38" s="129"/>
      <c r="U38" s="129"/>
      <c r="V38" s="129"/>
      <c r="W38" s="130"/>
      <c r="X38" s="129"/>
      <c r="Y38" s="130"/>
      <c r="Z38" s="129"/>
      <c r="AA38" s="129"/>
      <c r="AB38" s="129"/>
      <c r="AC38" s="130"/>
      <c r="AD38" s="129"/>
      <c r="AE38" s="130"/>
      <c r="AF38" s="129"/>
      <c r="AG38" s="130"/>
      <c r="AH38" s="129"/>
      <c r="AI38" s="130"/>
      <c r="AJ38" s="129"/>
      <c r="AK38" s="130"/>
    </row>
    <row r="39" spans="1:37" s="111" customFormat="1" ht="13.5" customHeight="1">
      <c r="A39" s="225"/>
      <c r="B39" s="219"/>
      <c r="C39" s="352" t="s">
        <v>90</v>
      </c>
      <c r="D39" s="325">
        <v>85</v>
      </c>
      <c r="E39" s="307">
        <v>41388</v>
      </c>
      <c r="F39" s="437">
        <v>22</v>
      </c>
      <c r="G39" s="512">
        <v>30031</v>
      </c>
      <c r="H39" s="535">
        <v>9</v>
      </c>
      <c r="I39" s="536">
        <v>10581</v>
      </c>
      <c r="J39" s="535"/>
      <c r="K39" s="536"/>
      <c r="L39" s="437"/>
      <c r="M39" s="512"/>
      <c r="N39" s="325">
        <f t="shared" si="6"/>
        <v>31</v>
      </c>
      <c r="O39" s="307">
        <f t="shared" si="6"/>
        <v>40612</v>
      </c>
      <c r="Q39" s="334"/>
      <c r="R39" s="334"/>
      <c r="S39" s="130"/>
      <c r="T39" s="129"/>
      <c r="U39" s="129"/>
      <c r="V39" s="129"/>
      <c r="W39" s="130"/>
      <c r="X39" s="129"/>
      <c r="Y39" s="130"/>
      <c r="Z39" s="129"/>
      <c r="AA39" s="129"/>
      <c r="AB39" s="129"/>
      <c r="AC39" s="130"/>
      <c r="AD39" s="129"/>
      <c r="AE39" s="130"/>
      <c r="AF39" s="129"/>
      <c r="AG39" s="130"/>
      <c r="AH39" s="129"/>
      <c r="AI39" s="130"/>
      <c r="AJ39" s="129"/>
      <c r="AK39" s="130"/>
    </row>
    <row r="40" spans="1:37" s="111" customFormat="1" ht="15">
      <c r="A40" s="226"/>
      <c r="B40" s="220"/>
      <c r="C40" s="308"/>
      <c r="D40" s="326"/>
      <c r="E40" s="309"/>
      <c r="F40" s="445"/>
      <c r="G40" s="514"/>
      <c r="H40" s="533"/>
      <c r="I40" s="534"/>
      <c r="J40" s="533"/>
      <c r="K40" s="534"/>
      <c r="L40" s="445"/>
      <c r="M40" s="514"/>
      <c r="N40" s="326"/>
      <c r="O40" s="309"/>
      <c r="Q40" s="332"/>
      <c r="R40" s="335"/>
      <c r="S40" s="130"/>
      <c r="T40" s="129"/>
      <c r="U40" s="129"/>
      <c r="V40" s="129"/>
      <c r="W40" s="130"/>
      <c r="X40" s="129"/>
      <c r="Y40" s="130"/>
      <c r="Z40" s="129"/>
      <c r="AA40" s="134"/>
      <c r="AB40" s="129"/>
      <c r="AC40" s="130"/>
      <c r="AD40" s="129"/>
      <c r="AE40" s="130"/>
      <c r="AF40" s="129"/>
      <c r="AG40" s="130"/>
      <c r="AH40" s="129"/>
      <c r="AI40" s="130"/>
      <c r="AJ40" s="129"/>
      <c r="AK40" s="130"/>
    </row>
    <row r="41" spans="1:37" s="154" customFormat="1" ht="15.6">
      <c r="A41" s="225" t="s">
        <v>38</v>
      </c>
      <c r="B41" s="219" t="s">
        <v>82</v>
      </c>
      <c r="C41" s="310"/>
      <c r="D41" s="325">
        <v>38</v>
      </c>
      <c r="E41" s="307">
        <v>66385</v>
      </c>
      <c r="F41" s="403">
        <v>15</v>
      </c>
      <c r="G41" s="518">
        <v>18473</v>
      </c>
      <c r="H41" s="535">
        <v>10</v>
      </c>
      <c r="I41" s="536">
        <v>41668</v>
      </c>
      <c r="J41" s="535"/>
      <c r="K41" s="536"/>
      <c r="L41" s="502"/>
      <c r="M41" s="518"/>
      <c r="N41" s="325">
        <f>SUM(F41,H41,J41,L41)</f>
        <v>25</v>
      </c>
      <c r="O41" s="307">
        <f>SUM(G41,I41,K41,M41)</f>
        <v>60141</v>
      </c>
      <c r="Q41" s="334">
        <f>N41-F41-H41-J41-L41</f>
        <v>0</v>
      </c>
      <c r="R41" s="334">
        <f>O41-G41-I41-K41-M41</f>
        <v>0</v>
      </c>
      <c r="S41" s="156"/>
      <c r="T41" s="155"/>
      <c r="U41" s="129"/>
      <c r="V41" s="129"/>
      <c r="W41" s="156"/>
      <c r="X41" s="155"/>
      <c r="Y41" s="156"/>
      <c r="Z41" s="155"/>
      <c r="AA41" s="155"/>
      <c r="AB41" s="155"/>
      <c r="AC41" s="156"/>
      <c r="AD41" s="155"/>
      <c r="AE41" s="156"/>
      <c r="AF41" s="155"/>
      <c r="AG41" s="156"/>
      <c r="AH41" s="155"/>
      <c r="AI41" s="156"/>
      <c r="AJ41" s="155"/>
      <c r="AK41" s="156"/>
    </row>
    <row r="42" spans="1:37" s="154" customFormat="1" ht="15">
      <c r="A42" s="226"/>
      <c r="B42" s="220"/>
      <c r="C42" s="311"/>
      <c r="D42" s="326"/>
      <c r="E42" s="309"/>
      <c r="F42" s="445"/>
      <c r="G42" s="514"/>
      <c r="H42" s="533"/>
      <c r="I42" s="534"/>
      <c r="J42" s="533"/>
      <c r="K42" s="534"/>
      <c r="L42" s="445"/>
      <c r="M42" s="514"/>
      <c r="N42" s="326"/>
      <c r="O42" s="309"/>
      <c r="Q42" s="337"/>
      <c r="R42" s="338"/>
      <c r="S42" s="156"/>
      <c r="T42" s="155"/>
      <c r="U42" s="129"/>
      <c r="V42" s="129"/>
      <c r="W42" s="156"/>
      <c r="X42" s="155"/>
      <c r="Y42" s="156"/>
      <c r="Z42" s="155"/>
      <c r="AA42" s="158"/>
      <c r="AB42" s="155"/>
      <c r="AC42" s="156"/>
      <c r="AD42" s="155"/>
      <c r="AE42" s="156"/>
      <c r="AF42" s="155"/>
      <c r="AG42" s="156"/>
      <c r="AH42" s="155"/>
      <c r="AI42" s="156"/>
      <c r="AJ42" s="155"/>
      <c r="AK42" s="156"/>
    </row>
    <row r="43" spans="1:37" s="154" customFormat="1" ht="15.6">
      <c r="A43" s="225" t="s">
        <v>16</v>
      </c>
      <c r="B43" s="219" t="s">
        <v>83</v>
      </c>
      <c r="C43" s="310"/>
      <c r="D43" s="325">
        <v>114</v>
      </c>
      <c r="E43" s="307">
        <v>5432</v>
      </c>
      <c r="F43" s="403">
        <v>34</v>
      </c>
      <c r="G43" s="516">
        <v>1098</v>
      </c>
      <c r="H43" s="535">
        <v>14</v>
      </c>
      <c r="I43" s="536">
        <v>40</v>
      </c>
      <c r="J43" s="535"/>
      <c r="K43" s="536"/>
      <c r="L43" s="502"/>
      <c r="M43" s="516"/>
      <c r="N43" s="325">
        <f>SUM(F43,H43,J43,L43)</f>
        <v>48</v>
      </c>
      <c r="O43" s="307">
        <f>SUM(G43,I43,K43,M43)</f>
        <v>1138</v>
      </c>
      <c r="P43" s="159"/>
      <c r="Q43" s="334">
        <f>N43-F43-H43-J43-L43</f>
        <v>0</v>
      </c>
      <c r="R43" s="334">
        <f>O43-G43-I43-K43-M43</f>
        <v>0</v>
      </c>
      <c r="S43" s="156"/>
      <c r="T43" s="155"/>
      <c r="U43" s="129"/>
      <c r="V43" s="129"/>
      <c r="W43" s="156"/>
      <c r="X43" s="155"/>
      <c r="Y43" s="156"/>
      <c r="Z43" s="155"/>
      <c r="AA43" s="155"/>
      <c r="AB43" s="155"/>
      <c r="AC43" s="156"/>
      <c r="AD43" s="155"/>
      <c r="AE43" s="156"/>
      <c r="AF43" s="155"/>
      <c r="AG43" s="156"/>
      <c r="AH43" s="155"/>
      <c r="AI43" s="156"/>
      <c r="AJ43" s="155"/>
      <c r="AK43" s="156"/>
    </row>
    <row r="44" spans="1:37" s="111" customFormat="1" ht="15">
      <c r="A44" s="226"/>
      <c r="B44" s="220"/>
      <c r="C44" s="308"/>
      <c r="D44" s="326"/>
      <c r="E44" s="309"/>
      <c r="F44" s="445"/>
      <c r="G44" s="451"/>
      <c r="H44" s="533"/>
      <c r="I44" s="534"/>
      <c r="J44" s="533"/>
      <c r="K44" s="534"/>
      <c r="L44" s="436"/>
      <c r="M44" s="451"/>
      <c r="N44" s="326"/>
      <c r="O44" s="309"/>
      <c r="P44" s="136"/>
      <c r="Q44" s="336"/>
      <c r="R44" s="335"/>
      <c r="S44" s="130"/>
      <c r="T44" s="129"/>
      <c r="U44" s="129"/>
      <c r="V44" s="129"/>
      <c r="W44" s="130"/>
      <c r="X44" s="129"/>
      <c r="Y44" s="130"/>
      <c r="Z44" s="129"/>
      <c r="AA44" s="129"/>
      <c r="AB44" s="129"/>
      <c r="AC44" s="130"/>
      <c r="AD44" s="129"/>
      <c r="AE44" s="130"/>
      <c r="AF44" s="129"/>
      <c r="AG44" s="130"/>
      <c r="AH44" s="129"/>
      <c r="AI44" s="130"/>
      <c r="AJ44" s="129"/>
      <c r="AK44" s="130"/>
    </row>
    <row r="45" spans="1:37" s="168" customFormat="1" ht="16.2" thickBot="1">
      <c r="A45" s="230" t="s">
        <v>0</v>
      </c>
      <c r="B45" s="224" t="s">
        <v>84</v>
      </c>
      <c r="C45" s="313"/>
      <c r="D45" s="327">
        <v>779</v>
      </c>
      <c r="E45" s="452">
        <v>373292</v>
      </c>
      <c r="F45" s="446">
        <f t="shared" ref="F45:M45" si="7">SUM(F9:F44)</f>
        <v>211</v>
      </c>
      <c r="G45" s="452">
        <f t="shared" si="7"/>
        <v>90413</v>
      </c>
      <c r="H45" s="452">
        <f t="shared" si="7"/>
        <v>175</v>
      </c>
      <c r="I45" s="452">
        <f t="shared" si="7"/>
        <v>147838</v>
      </c>
      <c r="J45" s="537">
        <f>SUM(J9:J43)</f>
        <v>0</v>
      </c>
      <c r="K45" s="538">
        <f>SUM(K9:K43)</f>
        <v>0</v>
      </c>
      <c r="L45" s="441">
        <f t="shared" si="7"/>
        <v>0</v>
      </c>
      <c r="M45" s="452">
        <f t="shared" si="7"/>
        <v>0</v>
      </c>
      <c r="N45" s="327">
        <f>SUM(N9:N44)</f>
        <v>386</v>
      </c>
      <c r="O45" s="428">
        <f>SUM(O9:O43)</f>
        <v>238251</v>
      </c>
      <c r="P45" s="164"/>
      <c r="Q45" s="334">
        <f>N45-F45-H45-J45-L45</f>
        <v>0</v>
      </c>
      <c r="R45" s="334">
        <f>O45-G45-I45-K45-M45</f>
        <v>0</v>
      </c>
      <c r="S45" s="167"/>
      <c r="T45" s="155"/>
      <c r="U45" s="129"/>
      <c r="V45" s="129"/>
      <c r="W45" s="167"/>
      <c r="X45" s="155"/>
      <c r="Y45" s="167"/>
      <c r="Z45" s="155"/>
      <c r="AA45" s="156"/>
      <c r="AB45" s="155"/>
      <c r="AC45" s="167"/>
      <c r="AD45" s="155"/>
      <c r="AE45" s="167"/>
      <c r="AF45" s="155"/>
      <c r="AG45" s="167"/>
      <c r="AH45" s="155"/>
      <c r="AI45" s="167"/>
      <c r="AJ45" s="155"/>
      <c r="AK45" s="167"/>
    </row>
    <row r="46" spans="1:37" s="111" customFormat="1" ht="15.6" thickBot="1">
      <c r="A46" s="357"/>
      <c r="B46" s="358"/>
      <c r="C46" s="359"/>
      <c r="D46" s="409"/>
      <c r="E46" s="410"/>
      <c r="F46" s="411"/>
      <c r="G46" s="440"/>
      <c r="H46" s="411"/>
      <c r="I46" s="440"/>
      <c r="J46" s="411"/>
      <c r="K46" s="501"/>
      <c r="L46" s="411"/>
      <c r="M46" s="444"/>
      <c r="N46" s="362"/>
      <c r="O46" s="363"/>
      <c r="P46" s="109"/>
      <c r="Q46" s="334"/>
      <c r="R46" s="330"/>
      <c r="S46" s="104"/>
      <c r="T46" s="104"/>
      <c r="U46" s="104"/>
      <c r="V46" s="104"/>
      <c r="W46" s="104"/>
      <c r="X46" s="104"/>
      <c r="Y46" s="104"/>
      <c r="Z46" s="104"/>
      <c r="AA46" s="104"/>
      <c r="AB46" s="104"/>
      <c r="AC46" s="104"/>
      <c r="AD46" s="104"/>
      <c r="AE46" s="104"/>
      <c r="AF46" s="104"/>
      <c r="AG46" s="104"/>
      <c r="AH46" s="104"/>
      <c r="AI46" s="104"/>
      <c r="AJ46" s="104"/>
      <c r="AK46" s="104"/>
    </row>
    <row r="47" spans="1:37" s="122" customFormat="1" ht="13.8" thickTop="1">
      <c r="A47" s="122" t="s">
        <v>118</v>
      </c>
      <c r="B47" s="353" t="s">
        <v>92</v>
      </c>
      <c r="C47" s="354"/>
      <c r="D47" s="122" t="s">
        <v>117</v>
      </c>
      <c r="G47" s="355" t="s">
        <v>93</v>
      </c>
      <c r="M47" s="122" t="s">
        <v>119</v>
      </c>
      <c r="O47" s="122" t="s">
        <v>95</v>
      </c>
    </row>
    <row r="48" spans="1:37" s="106" customFormat="1" ht="9.6">
      <c r="A48" s="179" t="s">
        <v>17</v>
      </c>
      <c r="B48" s="179"/>
      <c r="C48" s="179"/>
      <c r="D48" s="180"/>
      <c r="E48" s="180"/>
      <c r="F48" s="179"/>
      <c r="G48" s="179"/>
      <c r="H48" s="179"/>
      <c r="I48" s="181"/>
      <c r="J48" s="182"/>
      <c r="K48" s="182"/>
      <c r="L48" s="182"/>
      <c r="M48" s="182"/>
      <c r="N48" s="182"/>
      <c r="O48" s="182"/>
      <c r="P48" s="109"/>
      <c r="Q48" s="331"/>
      <c r="R48" s="331"/>
    </row>
    <row r="49" spans="1:19">
      <c r="A49" s="104" t="str">
        <f>SUMMARY!A53</f>
        <v>Note:  "R"= Renovation line item - were added to the table as of January 2013.</v>
      </c>
      <c r="O49" s="185"/>
    </row>
    <row r="50" spans="1:19">
      <c r="N50" s="185"/>
      <c r="O50" s="185"/>
    </row>
    <row r="51" spans="1:19" s="111" customFormat="1" ht="10.199999999999999">
      <c r="A51" s="184"/>
      <c r="B51" s="184"/>
      <c r="C51" s="109"/>
      <c r="D51" s="113"/>
      <c r="E51" s="113"/>
      <c r="F51" s="109"/>
      <c r="G51" s="109"/>
      <c r="H51" s="109"/>
      <c r="I51" s="109"/>
      <c r="J51" s="109"/>
      <c r="K51" s="109"/>
      <c r="L51" s="109"/>
      <c r="M51" s="109"/>
      <c r="P51" s="109"/>
      <c r="Q51" s="332"/>
      <c r="R51" s="332"/>
    </row>
    <row r="52" spans="1:19" s="111" customFormat="1" ht="7.5" customHeight="1">
      <c r="C52" s="109"/>
      <c r="D52" s="113"/>
      <c r="E52" s="113"/>
      <c r="F52" s="109"/>
      <c r="G52" s="109"/>
      <c r="H52" s="109"/>
      <c r="I52" s="109"/>
      <c r="J52" s="109"/>
      <c r="K52" s="109"/>
      <c r="L52" s="109"/>
      <c r="M52" s="109"/>
      <c r="N52" s="109"/>
      <c r="O52" s="109"/>
      <c r="P52" s="109"/>
      <c r="Q52" s="332"/>
      <c r="R52" s="332"/>
    </row>
    <row r="53" spans="1:19" s="108" customFormat="1" ht="15">
      <c r="C53" s="105"/>
      <c r="D53" s="105"/>
      <c r="E53" s="105"/>
      <c r="F53" s="105"/>
      <c r="G53" s="105"/>
      <c r="H53" s="105"/>
      <c r="I53" s="105"/>
      <c r="J53" s="105"/>
      <c r="K53" s="105"/>
      <c r="L53" s="105"/>
      <c r="M53" s="105"/>
      <c r="N53" s="105"/>
      <c r="O53" s="105"/>
      <c r="P53" s="105"/>
      <c r="Q53" s="339"/>
      <c r="R53" s="339"/>
      <c r="S53" s="105"/>
    </row>
    <row r="54" spans="1:19" s="108" customFormat="1" ht="15">
      <c r="C54" s="561"/>
      <c r="D54" s="561"/>
      <c r="E54" s="561"/>
      <c r="F54" s="561"/>
      <c r="G54" s="561"/>
      <c r="H54" s="561"/>
      <c r="I54" s="561"/>
      <c r="J54" s="561"/>
      <c r="K54" s="561"/>
      <c r="L54" s="561"/>
      <c r="M54" s="561"/>
      <c r="N54" s="561"/>
      <c r="Q54" s="340"/>
      <c r="R54" s="340"/>
    </row>
  </sheetData>
  <mergeCells count="19">
    <mergeCell ref="AD6:AE6"/>
    <mergeCell ref="AF6:AG6"/>
    <mergeCell ref="AH6:AI6"/>
    <mergeCell ref="AJ6:AK6"/>
    <mergeCell ref="C54:N54"/>
    <mergeCell ref="R6:S6"/>
    <mergeCell ref="T6:U6"/>
    <mergeCell ref="V6:W6"/>
    <mergeCell ref="X6:Y6"/>
    <mergeCell ref="Z6:AA6"/>
    <mergeCell ref="AB6:AC6"/>
    <mergeCell ref="A2:O2"/>
    <mergeCell ref="A6:C7"/>
    <mergeCell ref="D6:E6"/>
    <mergeCell ref="F6:G6"/>
    <mergeCell ref="H6:I6"/>
    <mergeCell ref="J6:K6"/>
    <mergeCell ref="L6:M6"/>
    <mergeCell ref="N6:O6"/>
  </mergeCells>
  <pageMargins left="0.25" right="0.25" top="0.75" bottom="0.75" header="0.3" footer="0.3"/>
  <pageSetup scale="70" orientation="landscape" r:id="rId1"/>
  <colBreaks count="1" manualBreakCount="1">
    <brk id="15" max="1048575" man="1"/>
  </col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AJ45"/>
  <sheetViews>
    <sheetView zoomScaleNormal="100" zoomScaleSheetLayoutView="85" workbookViewId="0">
      <selection sqref="A1:N1"/>
    </sheetView>
  </sheetViews>
  <sheetFormatPr defaultRowHeight="12.6"/>
  <cols>
    <col min="1" max="1" width="14.109375" customWidth="1"/>
    <col min="2" max="2" width="2.33203125" bestFit="1" customWidth="1"/>
    <col min="3" max="3" width="6.44140625" style="83" bestFit="1" customWidth="1"/>
    <col min="4" max="4" width="9" style="83" customWidth="1"/>
    <col min="5" max="5" width="8.33203125" bestFit="1" customWidth="1"/>
    <col min="6" max="6" width="11.6640625" bestFit="1" customWidth="1"/>
    <col min="7" max="7" width="7.6640625" bestFit="1" customWidth="1"/>
    <col min="8" max="8" width="11.44140625" bestFit="1" customWidth="1"/>
    <col min="9" max="9" width="8.6640625" customWidth="1"/>
    <col min="10" max="10" width="11.5546875" bestFit="1" customWidth="1"/>
    <col min="11" max="11" width="6.5546875" bestFit="1" customWidth="1"/>
    <col min="12" max="12" width="10.109375" customWidth="1"/>
    <col min="13" max="13" width="7.6640625" bestFit="1" customWidth="1"/>
    <col min="14" max="14" width="12.6640625" bestFit="1" customWidth="1"/>
    <col min="16" max="16" width="10.5546875" bestFit="1" customWidth="1"/>
  </cols>
  <sheetData>
    <row r="1" spans="1:36" s="18" customFormat="1" ht="17.399999999999999">
      <c r="A1" s="567" t="s">
        <v>34</v>
      </c>
      <c r="B1" s="567"/>
      <c r="C1" s="567"/>
      <c r="D1" s="567"/>
      <c r="E1" s="567"/>
      <c r="F1" s="567"/>
      <c r="G1" s="567"/>
      <c r="H1" s="567"/>
      <c r="I1" s="567"/>
      <c r="J1" s="567"/>
      <c r="K1" s="567"/>
      <c r="L1" s="567"/>
      <c r="M1" s="567"/>
      <c r="N1" s="567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</row>
    <row r="2" spans="1:36" s="24" customFormat="1" ht="17.399999999999999">
      <c r="A2" s="505" t="s">
        <v>33</v>
      </c>
      <c r="B2" s="21"/>
      <c r="C2" s="22"/>
      <c r="D2" s="22"/>
      <c r="E2" s="21"/>
      <c r="F2" s="21"/>
      <c r="G2" s="21"/>
      <c r="H2" s="23"/>
      <c r="I2" s="21"/>
      <c r="J2" s="21"/>
      <c r="K2" s="21"/>
      <c r="L2" s="21"/>
      <c r="M2" s="21"/>
      <c r="N2" s="21"/>
      <c r="O2" s="21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</row>
    <row r="3" spans="1:36" s="24" customFormat="1" ht="15">
      <c r="A3" s="105" t="s">
        <v>124</v>
      </c>
      <c r="B3" s="21"/>
      <c r="C3" s="22"/>
      <c r="D3" s="22"/>
      <c r="E3" s="21"/>
      <c r="F3" s="21"/>
      <c r="G3" s="21"/>
      <c r="H3" s="23"/>
      <c r="I3" s="21"/>
      <c r="J3" s="21"/>
      <c r="K3" s="21"/>
      <c r="L3" s="21"/>
      <c r="M3" s="21"/>
      <c r="N3" s="21"/>
      <c r="O3" s="21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</row>
    <row r="4" spans="1:36" s="24" customFormat="1">
      <c r="A4" s="20"/>
      <c r="B4" s="21"/>
      <c r="C4" s="22"/>
      <c r="D4" s="22"/>
      <c r="E4" s="21"/>
      <c r="F4" s="21"/>
      <c r="G4" s="21"/>
      <c r="H4" s="23"/>
      <c r="I4" s="21"/>
      <c r="J4" s="21"/>
      <c r="K4" s="21"/>
      <c r="L4" s="21"/>
      <c r="M4" s="21"/>
      <c r="N4" s="21"/>
      <c r="O4" s="21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</row>
    <row r="5" spans="1:36" s="24" customFormat="1">
      <c r="A5" s="20" t="s">
        <v>3</v>
      </c>
      <c r="B5" s="21"/>
      <c r="C5" s="22"/>
      <c r="D5" s="22"/>
      <c r="E5" s="21"/>
      <c r="F5" s="21"/>
      <c r="G5" s="21"/>
      <c r="H5" s="23"/>
      <c r="I5" s="21"/>
      <c r="J5" s="21"/>
      <c r="K5" s="21"/>
      <c r="L5" s="21"/>
      <c r="M5" s="21"/>
      <c r="N5" s="21"/>
      <c r="O5" s="21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</row>
    <row r="6" spans="1:36" s="24" customFormat="1" ht="7.5" customHeight="1" thickBot="1">
      <c r="A6" s="20"/>
      <c r="B6" s="21"/>
      <c r="C6" s="22"/>
      <c r="D6" s="22"/>
      <c r="E6" s="21"/>
      <c r="F6" s="21"/>
      <c r="G6" s="21"/>
      <c r="H6" s="23"/>
      <c r="I6" s="21"/>
      <c r="J6" s="21"/>
      <c r="K6" s="21"/>
      <c r="L6" s="21"/>
      <c r="M6" s="21"/>
      <c r="N6" s="21"/>
      <c r="O6" s="21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</row>
    <row r="7" spans="1:36" s="24" customFormat="1" ht="11.1" customHeight="1" thickTop="1">
      <c r="A7" s="568" t="s">
        <v>4</v>
      </c>
      <c r="B7" s="569"/>
      <c r="C7" s="572" t="s">
        <v>31</v>
      </c>
      <c r="D7" s="573"/>
      <c r="E7" s="574" t="s">
        <v>45</v>
      </c>
      <c r="F7" s="575"/>
      <c r="G7" s="576" t="s">
        <v>46</v>
      </c>
      <c r="H7" s="576"/>
      <c r="I7" s="574" t="s">
        <v>47</v>
      </c>
      <c r="J7" s="577"/>
      <c r="K7" s="574" t="s">
        <v>48</v>
      </c>
      <c r="L7" s="575"/>
      <c r="M7" s="578" t="s">
        <v>33</v>
      </c>
      <c r="N7" s="579"/>
      <c r="Q7" s="566"/>
      <c r="R7" s="566"/>
      <c r="S7" s="566"/>
      <c r="T7" s="566"/>
      <c r="U7" s="566"/>
      <c r="V7" s="566"/>
      <c r="W7" s="566"/>
      <c r="X7" s="566"/>
      <c r="Y7" s="565"/>
      <c r="Z7" s="565"/>
      <c r="AA7" s="566"/>
      <c r="AB7" s="566"/>
      <c r="AC7" s="566"/>
      <c r="AD7" s="566"/>
      <c r="AE7" s="566"/>
      <c r="AF7" s="566"/>
      <c r="AG7" s="566"/>
      <c r="AH7" s="566"/>
      <c r="AI7" s="565"/>
      <c r="AJ7" s="565"/>
    </row>
    <row r="8" spans="1:36" s="24" customFormat="1" ht="11.1" customHeight="1">
      <c r="A8" s="570"/>
      <c r="B8" s="571"/>
      <c r="C8" s="25" t="s">
        <v>2</v>
      </c>
      <c r="D8" s="25" t="s">
        <v>5</v>
      </c>
      <c r="E8" s="26" t="s">
        <v>2</v>
      </c>
      <c r="F8" s="27" t="s">
        <v>5</v>
      </c>
      <c r="G8" s="26" t="s">
        <v>2</v>
      </c>
      <c r="H8" s="26" t="s">
        <v>5</v>
      </c>
      <c r="I8" s="26" t="s">
        <v>2</v>
      </c>
      <c r="J8" s="26" t="s">
        <v>5</v>
      </c>
      <c r="K8" s="26" t="s">
        <v>2</v>
      </c>
      <c r="L8" s="28" t="s">
        <v>5</v>
      </c>
      <c r="M8" s="29" t="s">
        <v>2</v>
      </c>
      <c r="N8" s="30" t="s">
        <v>5</v>
      </c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</row>
    <row r="9" spans="1:36" s="24" customFormat="1" ht="7.5" customHeight="1">
      <c r="A9" s="31"/>
      <c r="B9" s="32"/>
      <c r="C9" s="33"/>
      <c r="D9" s="33"/>
      <c r="E9" s="34"/>
      <c r="F9" s="34"/>
      <c r="G9" s="35"/>
      <c r="H9" s="35"/>
      <c r="I9" s="35"/>
      <c r="J9" s="35"/>
      <c r="K9" s="35"/>
      <c r="L9" s="35"/>
      <c r="M9" s="36"/>
      <c r="N9" s="37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</row>
    <row r="10" spans="1:36" s="24" customFormat="1" ht="13.2">
      <c r="A10" s="31" t="s">
        <v>1</v>
      </c>
      <c r="B10" s="38" t="s">
        <v>6</v>
      </c>
      <c r="C10" s="33">
        <v>338</v>
      </c>
      <c r="D10" s="39">
        <v>85862.865000000005</v>
      </c>
      <c r="E10" s="34">
        <v>94</v>
      </c>
      <c r="F10" s="40">
        <f>5887+4475+3607</f>
        <v>13969</v>
      </c>
      <c r="G10" s="14">
        <v>64</v>
      </c>
      <c r="H10" s="14">
        <v>18911.64</v>
      </c>
      <c r="I10" s="14">
        <v>89</v>
      </c>
      <c r="J10" s="15">
        <v>13526</v>
      </c>
      <c r="K10" s="40">
        <v>110</v>
      </c>
      <c r="L10" s="42">
        <v>16230</v>
      </c>
      <c r="M10" s="43">
        <f>E10+G10+I10+K10</f>
        <v>357</v>
      </c>
      <c r="N10" s="44">
        <f>F10+H10+J10+L10</f>
        <v>62636.639999999999</v>
      </c>
      <c r="O10" s="45"/>
      <c r="R10" s="46"/>
      <c r="S10" s="47"/>
      <c r="T10" s="46"/>
      <c r="U10" s="47"/>
      <c r="V10" s="46"/>
      <c r="W10" s="47"/>
      <c r="X10" s="46"/>
      <c r="Y10" s="47"/>
      <c r="Z10" s="47"/>
      <c r="AA10" s="47"/>
      <c r="AB10" s="46"/>
      <c r="AC10" s="47"/>
      <c r="AD10" s="46"/>
      <c r="AE10" s="47"/>
      <c r="AF10" s="46"/>
      <c r="AG10" s="47"/>
      <c r="AH10" s="46"/>
      <c r="AI10" s="47"/>
      <c r="AJ10" s="46"/>
    </row>
    <row r="11" spans="1:36" s="24" customFormat="1" ht="13.2">
      <c r="A11" s="31"/>
      <c r="B11" s="38" t="s">
        <v>7</v>
      </c>
      <c r="C11" s="33">
        <v>135</v>
      </c>
      <c r="D11" s="39">
        <v>5842.6419999999998</v>
      </c>
      <c r="E11" s="34">
        <v>45</v>
      </c>
      <c r="F11" s="40">
        <f>749+633+273</f>
        <v>1655</v>
      </c>
      <c r="G11" s="14">
        <v>42</v>
      </c>
      <c r="H11" s="14">
        <v>1529.13</v>
      </c>
      <c r="I11" s="14">
        <v>43</v>
      </c>
      <c r="J11" s="15">
        <v>1541</v>
      </c>
      <c r="K11" s="40">
        <v>37</v>
      </c>
      <c r="L11" s="42">
        <v>2327</v>
      </c>
      <c r="M11" s="43">
        <f t="shared" ref="M11:N36" si="0">E11+G11+I11+K11</f>
        <v>167</v>
      </c>
      <c r="N11" s="48">
        <f t="shared" si="0"/>
        <v>7052.13</v>
      </c>
      <c r="Q11" s="47"/>
      <c r="R11" s="49"/>
      <c r="S11" s="47"/>
      <c r="T11" s="49"/>
      <c r="U11" s="47"/>
      <c r="V11" s="49"/>
      <c r="W11" s="47"/>
      <c r="X11" s="49"/>
      <c r="Y11" s="47"/>
      <c r="Z11" s="47"/>
      <c r="AA11" s="47"/>
      <c r="AB11" s="49"/>
      <c r="AC11" s="47"/>
      <c r="AD11" s="49"/>
      <c r="AE11" s="47"/>
      <c r="AF11" s="49"/>
      <c r="AG11" s="47"/>
      <c r="AH11" s="49"/>
      <c r="AI11" s="47"/>
      <c r="AJ11" s="49"/>
    </row>
    <row r="12" spans="1:36" s="24" customFormat="1" ht="13.2">
      <c r="A12" s="31"/>
      <c r="B12" s="38"/>
      <c r="C12" s="33"/>
      <c r="D12" s="39"/>
      <c r="E12" s="50"/>
      <c r="F12" s="51"/>
      <c r="G12" s="52"/>
      <c r="H12" s="52"/>
      <c r="I12" s="52"/>
      <c r="J12" s="87"/>
      <c r="K12" s="50"/>
      <c r="L12" s="53"/>
      <c r="M12" s="54"/>
      <c r="N12" s="55"/>
      <c r="Q12" s="47"/>
      <c r="R12" s="49"/>
      <c r="S12" s="47"/>
      <c r="T12" s="49"/>
      <c r="U12" s="47"/>
      <c r="V12" s="49"/>
      <c r="W12" s="47"/>
      <c r="X12" s="49"/>
      <c r="Y12" s="47"/>
      <c r="Z12" s="56"/>
      <c r="AA12" s="47"/>
      <c r="AB12" s="49"/>
      <c r="AC12" s="47"/>
      <c r="AD12" s="49"/>
      <c r="AE12" s="47"/>
      <c r="AF12" s="49"/>
      <c r="AG12" s="47"/>
      <c r="AH12" s="49"/>
      <c r="AI12" s="47"/>
      <c r="AJ12" s="49"/>
    </row>
    <row r="13" spans="1:36" s="24" customFormat="1" ht="13.2">
      <c r="A13" s="31" t="s">
        <v>8</v>
      </c>
      <c r="B13" s="38" t="s">
        <v>6</v>
      </c>
      <c r="C13" s="33">
        <v>4</v>
      </c>
      <c r="D13" s="39">
        <v>2701</v>
      </c>
      <c r="E13" s="34">
        <v>1</v>
      </c>
      <c r="F13" s="40">
        <v>300</v>
      </c>
      <c r="G13" s="14">
        <v>1</v>
      </c>
      <c r="H13" s="14">
        <v>480</v>
      </c>
      <c r="I13" s="14">
        <v>1</v>
      </c>
      <c r="J13" s="15">
        <v>560</v>
      </c>
      <c r="K13" s="40">
        <v>3</v>
      </c>
      <c r="L13" s="42">
        <v>1830</v>
      </c>
      <c r="M13" s="43">
        <f t="shared" si="0"/>
        <v>6</v>
      </c>
      <c r="N13" s="48">
        <f t="shared" si="0"/>
        <v>3170</v>
      </c>
      <c r="Q13" s="47"/>
      <c r="R13" s="49"/>
      <c r="S13" s="47"/>
      <c r="T13" s="49"/>
      <c r="U13" s="47"/>
      <c r="V13" s="49"/>
      <c r="W13" s="47"/>
      <c r="X13" s="49"/>
      <c r="Y13" s="47"/>
      <c r="Z13" s="47"/>
      <c r="AA13" s="47"/>
      <c r="AB13" s="49"/>
      <c r="AC13" s="47"/>
      <c r="AD13" s="49"/>
      <c r="AE13" s="47"/>
      <c r="AF13" s="49"/>
      <c r="AG13" s="47"/>
      <c r="AH13" s="49"/>
      <c r="AI13" s="47"/>
      <c r="AJ13" s="49"/>
    </row>
    <row r="14" spans="1:36" s="24" customFormat="1" ht="13.2">
      <c r="A14" s="31" t="s">
        <v>9</v>
      </c>
      <c r="B14" s="38" t="s">
        <v>7</v>
      </c>
      <c r="C14" s="33">
        <v>6</v>
      </c>
      <c r="D14" s="39">
        <v>1498</v>
      </c>
      <c r="E14" s="34">
        <v>1</v>
      </c>
      <c r="F14" s="40">
        <v>10000</v>
      </c>
      <c r="G14" s="14">
        <v>1</v>
      </c>
      <c r="H14" s="14">
        <v>90</v>
      </c>
      <c r="I14" s="14">
        <v>1</v>
      </c>
      <c r="J14" s="15">
        <v>18</v>
      </c>
      <c r="K14" s="40">
        <v>1</v>
      </c>
      <c r="L14" s="42">
        <v>82</v>
      </c>
      <c r="M14" s="43">
        <f t="shared" si="0"/>
        <v>4</v>
      </c>
      <c r="N14" s="48">
        <f t="shared" si="0"/>
        <v>10190</v>
      </c>
      <c r="Q14" s="47"/>
      <c r="R14" s="49"/>
      <c r="S14" s="47"/>
      <c r="T14" s="49"/>
      <c r="U14" s="47"/>
      <c r="V14" s="49"/>
      <c r="W14" s="47"/>
      <c r="X14" s="49"/>
      <c r="Y14" s="47"/>
      <c r="Z14" s="47"/>
      <c r="AA14" s="47"/>
      <c r="AB14" s="49"/>
      <c r="AC14" s="47"/>
      <c r="AD14" s="49"/>
      <c r="AE14" s="47"/>
      <c r="AF14" s="49"/>
      <c r="AG14" s="47"/>
      <c r="AH14" s="49"/>
      <c r="AI14" s="47"/>
      <c r="AJ14" s="49"/>
    </row>
    <row r="15" spans="1:36" s="24" customFormat="1" ht="13.2">
      <c r="A15" s="31"/>
      <c r="B15" s="38"/>
      <c r="C15" s="33"/>
      <c r="D15" s="39"/>
      <c r="E15" s="50"/>
      <c r="F15" s="51"/>
      <c r="G15" s="52"/>
      <c r="H15" s="52"/>
      <c r="I15" s="52"/>
      <c r="J15" s="87"/>
      <c r="K15" s="50"/>
      <c r="L15" s="53"/>
      <c r="M15" s="54"/>
      <c r="N15" s="55"/>
      <c r="Q15" s="47"/>
      <c r="R15" s="49"/>
      <c r="S15" s="47"/>
      <c r="T15" s="49"/>
      <c r="U15" s="47"/>
      <c r="V15" s="49"/>
      <c r="W15" s="47"/>
      <c r="X15" s="49"/>
      <c r="Y15" s="47"/>
      <c r="Z15" s="56"/>
      <c r="AA15" s="47"/>
      <c r="AB15" s="49"/>
      <c r="AC15" s="47"/>
      <c r="AD15" s="49"/>
      <c r="AE15" s="47"/>
      <c r="AF15" s="49"/>
      <c r="AG15" s="47"/>
      <c r="AH15" s="49"/>
      <c r="AI15" s="47"/>
      <c r="AJ15" s="49"/>
    </row>
    <row r="16" spans="1:36" s="24" customFormat="1" ht="13.2">
      <c r="A16" s="31" t="s">
        <v>10</v>
      </c>
      <c r="B16" s="38" t="s">
        <v>6</v>
      </c>
      <c r="C16" s="33">
        <v>3</v>
      </c>
      <c r="D16" s="39">
        <v>57817.362000000001</v>
      </c>
      <c r="E16" s="34">
        <v>0</v>
      </c>
      <c r="F16" s="40">
        <v>0</v>
      </c>
      <c r="G16" s="14">
        <v>0</v>
      </c>
      <c r="H16" s="14">
        <v>0</v>
      </c>
      <c r="I16" s="14">
        <v>0</v>
      </c>
      <c r="J16" s="15">
        <v>0</v>
      </c>
      <c r="K16" s="40">
        <v>0</v>
      </c>
      <c r="L16" s="42">
        <v>0</v>
      </c>
      <c r="M16" s="43">
        <f t="shared" si="0"/>
        <v>0</v>
      </c>
      <c r="N16" s="48">
        <f t="shared" si="0"/>
        <v>0</v>
      </c>
      <c r="Q16" s="47"/>
      <c r="R16" s="49"/>
      <c r="S16" s="47"/>
      <c r="T16" s="49"/>
      <c r="U16" s="47"/>
      <c r="V16" s="49"/>
      <c r="W16" s="47"/>
      <c r="X16" s="49"/>
      <c r="Y16" s="47"/>
      <c r="Z16" s="47"/>
      <c r="AA16" s="47"/>
      <c r="AB16" s="49"/>
      <c r="AC16" s="47"/>
      <c r="AD16" s="49"/>
      <c r="AE16" s="47"/>
      <c r="AF16" s="49"/>
      <c r="AG16" s="47"/>
      <c r="AH16" s="49"/>
      <c r="AI16" s="47"/>
      <c r="AJ16" s="49"/>
    </row>
    <row r="17" spans="1:36" s="24" customFormat="1" ht="13.2">
      <c r="A17" s="31"/>
      <c r="B17" s="38" t="s">
        <v>7</v>
      </c>
      <c r="C17" s="33">
        <v>7</v>
      </c>
      <c r="D17" s="39">
        <v>7194.5619999999999</v>
      </c>
      <c r="E17" s="34">
        <v>1</v>
      </c>
      <c r="F17" s="40">
        <v>21</v>
      </c>
      <c r="G17" s="14">
        <v>4</v>
      </c>
      <c r="H17" s="14">
        <v>803.41700000000003</v>
      </c>
      <c r="I17" s="14">
        <v>3</v>
      </c>
      <c r="J17" s="15">
        <v>2246</v>
      </c>
      <c r="K17" s="40">
        <v>0</v>
      </c>
      <c r="L17" s="42">
        <v>0</v>
      </c>
      <c r="M17" s="43">
        <f t="shared" si="0"/>
        <v>8</v>
      </c>
      <c r="N17" s="48">
        <f t="shared" si="0"/>
        <v>3070.4169999999999</v>
      </c>
      <c r="Q17" s="47"/>
      <c r="R17" s="49"/>
      <c r="S17" s="47"/>
      <c r="T17" s="49"/>
      <c r="U17" s="47"/>
      <c r="V17" s="49"/>
      <c r="W17" s="47"/>
      <c r="X17" s="49"/>
      <c r="Y17" s="47"/>
      <c r="Z17" s="47"/>
      <c r="AA17" s="47"/>
      <c r="AB17" s="49"/>
      <c r="AC17" s="47"/>
      <c r="AD17" s="49"/>
      <c r="AE17" s="47"/>
      <c r="AF17" s="49"/>
      <c r="AG17" s="47"/>
      <c r="AH17" s="49"/>
      <c r="AI17" s="47"/>
      <c r="AJ17" s="49"/>
    </row>
    <row r="18" spans="1:36" s="24" customFormat="1" ht="13.2">
      <c r="A18" s="31"/>
      <c r="B18" s="38"/>
      <c r="C18" s="33"/>
      <c r="D18" s="39"/>
      <c r="E18" s="50"/>
      <c r="F18" s="51"/>
      <c r="G18" s="52"/>
      <c r="H18" s="52"/>
      <c r="I18" s="52"/>
      <c r="J18" s="87"/>
      <c r="K18" s="50"/>
      <c r="L18" s="53"/>
      <c r="M18" s="54"/>
      <c r="N18" s="55"/>
      <c r="Q18" s="47"/>
      <c r="R18" s="49"/>
      <c r="S18" s="47"/>
      <c r="T18" s="49"/>
      <c r="U18" s="47"/>
      <c r="V18" s="49"/>
      <c r="W18" s="47"/>
      <c r="X18" s="49"/>
      <c r="Y18" s="47"/>
      <c r="Z18" s="56"/>
      <c r="AA18" s="47"/>
      <c r="AB18" s="49"/>
      <c r="AC18" s="47"/>
      <c r="AD18" s="49"/>
      <c r="AE18" s="47"/>
      <c r="AF18" s="49"/>
      <c r="AG18" s="47"/>
      <c r="AH18" s="49"/>
      <c r="AI18" s="47"/>
      <c r="AJ18" s="49"/>
    </row>
    <row r="19" spans="1:36" s="24" customFormat="1" ht="13.2">
      <c r="A19" s="31" t="s">
        <v>11</v>
      </c>
      <c r="B19" s="38" t="s">
        <v>6</v>
      </c>
      <c r="C19" s="33">
        <v>2</v>
      </c>
      <c r="D19" s="39">
        <v>4180</v>
      </c>
      <c r="E19" s="34">
        <v>0</v>
      </c>
      <c r="F19" s="40">
        <v>0</v>
      </c>
      <c r="G19" s="14">
        <v>1</v>
      </c>
      <c r="H19" s="14">
        <v>2200</v>
      </c>
      <c r="I19" s="14">
        <v>0</v>
      </c>
      <c r="J19" s="15">
        <v>0</v>
      </c>
      <c r="K19" s="40">
        <v>1</v>
      </c>
      <c r="L19" s="42">
        <v>20000</v>
      </c>
      <c r="M19" s="43">
        <f t="shared" si="0"/>
        <v>2</v>
      </c>
      <c r="N19" s="48">
        <f t="shared" si="0"/>
        <v>22200</v>
      </c>
      <c r="Q19" s="47"/>
      <c r="R19" s="49"/>
      <c r="S19" s="47"/>
      <c r="T19" s="49"/>
      <c r="U19" s="47"/>
      <c r="V19" s="49"/>
      <c r="W19" s="47"/>
      <c r="X19" s="49"/>
      <c r="Y19" s="47"/>
      <c r="Z19" s="47"/>
      <c r="AA19" s="47"/>
      <c r="AB19" s="49"/>
      <c r="AC19" s="47"/>
      <c r="AD19" s="49"/>
      <c r="AE19" s="47"/>
      <c r="AF19" s="49"/>
      <c r="AG19" s="47"/>
      <c r="AH19" s="49"/>
      <c r="AI19" s="47"/>
      <c r="AJ19" s="49"/>
    </row>
    <row r="20" spans="1:36" s="24" customFormat="1" ht="13.2">
      <c r="A20" s="31"/>
      <c r="B20" s="38" t="s">
        <v>7</v>
      </c>
      <c r="C20" s="33">
        <v>1</v>
      </c>
      <c r="D20" s="39">
        <v>30</v>
      </c>
      <c r="E20" s="34">
        <v>0</v>
      </c>
      <c r="F20" s="40">
        <v>0</v>
      </c>
      <c r="G20" s="14">
        <v>0</v>
      </c>
      <c r="H20" s="14">
        <v>0</v>
      </c>
      <c r="I20" s="14">
        <v>0</v>
      </c>
      <c r="J20" s="15">
        <v>0</v>
      </c>
      <c r="K20" s="40">
        <v>6</v>
      </c>
      <c r="L20" s="42">
        <v>217</v>
      </c>
      <c r="M20" s="43">
        <f t="shared" si="0"/>
        <v>6</v>
      </c>
      <c r="N20" s="48">
        <f t="shared" si="0"/>
        <v>217</v>
      </c>
      <c r="Q20" s="47"/>
      <c r="R20" s="49"/>
      <c r="S20" s="47"/>
      <c r="T20" s="49"/>
      <c r="U20" s="47"/>
      <c r="V20" s="49"/>
      <c r="W20" s="47"/>
      <c r="X20" s="49"/>
      <c r="Y20" s="47"/>
      <c r="Z20" s="47"/>
      <c r="AA20" s="47"/>
      <c r="AB20" s="49"/>
      <c r="AC20" s="47"/>
      <c r="AD20" s="49"/>
      <c r="AE20" s="47"/>
      <c r="AF20" s="49"/>
      <c r="AG20" s="47"/>
      <c r="AH20" s="49"/>
      <c r="AI20" s="47"/>
      <c r="AJ20" s="49"/>
    </row>
    <row r="21" spans="1:36" s="24" customFormat="1" ht="13.2">
      <c r="A21" s="31"/>
      <c r="B21" s="38"/>
      <c r="C21" s="33"/>
      <c r="D21" s="39"/>
      <c r="E21" s="50"/>
      <c r="F21" s="51"/>
      <c r="G21" s="52"/>
      <c r="H21" s="52"/>
      <c r="I21" s="52"/>
      <c r="J21" s="87"/>
      <c r="K21" s="50"/>
      <c r="L21" s="53"/>
      <c r="M21" s="54"/>
      <c r="N21" s="55"/>
      <c r="Q21" s="47"/>
      <c r="R21" s="49"/>
      <c r="S21" s="47"/>
      <c r="T21" s="49"/>
      <c r="U21" s="47"/>
      <c r="V21" s="49"/>
      <c r="W21" s="47"/>
      <c r="X21" s="49"/>
      <c r="Y21" s="47"/>
      <c r="Z21" s="56"/>
      <c r="AA21" s="47"/>
      <c r="AB21" s="49"/>
      <c r="AC21" s="47"/>
      <c r="AD21" s="49"/>
      <c r="AE21" s="47"/>
      <c r="AF21" s="49"/>
      <c r="AG21" s="47"/>
      <c r="AH21" s="49"/>
      <c r="AI21" s="47"/>
      <c r="AJ21" s="49"/>
    </row>
    <row r="22" spans="1:36" s="24" customFormat="1" ht="13.2">
      <c r="A22" s="31" t="s">
        <v>12</v>
      </c>
      <c r="B22" s="38" t="s">
        <v>6</v>
      </c>
      <c r="C22" s="33">
        <v>9</v>
      </c>
      <c r="D22" s="39">
        <v>23156.421999999999</v>
      </c>
      <c r="E22" s="34">
        <v>4</v>
      </c>
      <c r="F22" s="40">
        <f>735+30+280</f>
        <v>1045</v>
      </c>
      <c r="G22" s="14">
        <v>1</v>
      </c>
      <c r="H22" s="14">
        <v>1750</v>
      </c>
      <c r="I22" s="14">
        <v>3</v>
      </c>
      <c r="J22" s="15">
        <v>2321</v>
      </c>
      <c r="K22" s="40">
        <v>1</v>
      </c>
      <c r="L22" s="42">
        <v>670</v>
      </c>
      <c r="M22" s="43">
        <f t="shared" si="0"/>
        <v>9</v>
      </c>
      <c r="N22" s="48">
        <f t="shared" si="0"/>
        <v>5786</v>
      </c>
      <c r="Q22" s="47"/>
      <c r="R22" s="49"/>
      <c r="S22" s="47"/>
      <c r="T22" s="49"/>
      <c r="U22" s="47"/>
      <c r="V22" s="49"/>
      <c r="W22" s="47"/>
      <c r="X22" s="49"/>
      <c r="Y22" s="47"/>
      <c r="Z22" s="47"/>
      <c r="AA22" s="47"/>
      <c r="AB22" s="49"/>
      <c r="AC22" s="47"/>
      <c r="AD22" s="49"/>
      <c r="AE22" s="47"/>
      <c r="AF22" s="49"/>
      <c r="AG22" s="47"/>
      <c r="AH22" s="49"/>
      <c r="AI22" s="47"/>
      <c r="AJ22" s="49"/>
    </row>
    <row r="23" spans="1:36" s="24" customFormat="1" ht="13.2">
      <c r="A23" s="31"/>
      <c r="B23" s="38" t="s">
        <v>7</v>
      </c>
      <c r="C23" s="33">
        <v>95</v>
      </c>
      <c r="D23" s="39">
        <v>9126.2289999999994</v>
      </c>
      <c r="E23" s="34">
        <v>23</v>
      </c>
      <c r="F23" s="40">
        <f>565+582+521</f>
        <v>1668</v>
      </c>
      <c r="G23" s="14">
        <v>17</v>
      </c>
      <c r="H23" s="14">
        <v>3464</v>
      </c>
      <c r="I23" s="14">
        <v>26</v>
      </c>
      <c r="J23" s="15">
        <v>3719</v>
      </c>
      <c r="K23" s="40">
        <v>18</v>
      </c>
      <c r="L23" s="42">
        <v>2357</v>
      </c>
      <c r="M23" s="43">
        <f t="shared" si="0"/>
        <v>84</v>
      </c>
      <c r="N23" s="48">
        <f t="shared" si="0"/>
        <v>11208</v>
      </c>
      <c r="Q23" s="47"/>
      <c r="R23" s="49"/>
      <c r="S23" s="47"/>
      <c r="T23" s="49"/>
      <c r="U23" s="47"/>
      <c r="V23" s="49"/>
      <c r="W23" s="47"/>
      <c r="X23" s="49"/>
      <c r="Y23" s="47"/>
      <c r="Z23" s="47"/>
      <c r="AA23" s="47"/>
      <c r="AB23" s="49"/>
      <c r="AC23" s="47"/>
      <c r="AD23" s="49"/>
      <c r="AE23" s="47"/>
      <c r="AF23" s="49"/>
      <c r="AG23" s="47"/>
      <c r="AH23" s="49"/>
      <c r="AI23" s="47"/>
      <c r="AJ23" s="49"/>
    </row>
    <row r="24" spans="1:36" s="24" customFormat="1" ht="13.2">
      <c r="A24" s="31"/>
      <c r="B24" s="38"/>
      <c r="C24" s="33"/>
      <c r="D24" s="39"/>
      <c r="E24" s="50"/>
      <c r="F24" s="51"/>
      <c r="G24" s="52"/>
      <c r="H24" s="52"/>
      <c r="I24" s="52"/>
      <c r="J24" s="87"/>
      <c r="K24" s="50"/>
      <c r="L24" s="53"/>
      <c r="M24" s="54"/>
      <c r="N24" s="55"/>
      <c r="Q24" s="47"/>
      <c r="R24" s="49"/>
      <c r="S24" s="47"/>
      <c r="T24" s="49"/>
      <c r="U24" s="47"/>
      <c r="V24" s="49"/>
      <c r="W24" s="47"/>
      <c r="X24" s="49"/>
      <c r="Y24" s="47"/>
      <c r="Z24" s="56"/>
      <c r="AA24" s="47"/>
      <c r="AB24" s="49"/>
      <c r="AC24" s="47"/>
      <c r="AD24" s="49"/>
      <c r="AE24" s="47"/>
      <c r="AF24" s="49"/>
      <c r="AG24" s="47"/>
      <c r="AH24" s="49"/>
      <c r="AI24" s="47"/>
      <c r="AJ24" s="49"/>
    </row>
    <row r="25" spans="1:36" s="24" customFormat="1" ht="13.2">
      <c r="A25" s="31" t="s">
        <v>13</v>
      </c>
      <c r="B25" s="38" t="s">
        <v>6</v>
      </c>
      <c r="C25" s="33">
        <v>1</v>
      </c>
      <c r="D25" s="39">
        <v>90</v>
      </c>
      <c r="E25" s="34">
        <v>0</v>
      </c>
      <c r="F25" s="40">
        <v>0</v>
      </c>
      <c r="G25" s="14">
        <v>0</v>
      </c>
      <c r="H25" s="14">
        <v>0</v>
      </c>
      <c r="I25" s="14">
        <v>0</v>
      </c>
      <c r="J25" s="15">
        <v>0</v>
      </c>
      <c r="K25" s="40">
        <v>1</v>
      </c>
      <c r="L25" s="42">
        <v>750</v>
      </c>
      <c r="M25" s="43">
        <f t="shared" si="0"/>
        <v>1</v>
      </c>
      <c r="N25" s="48">
        <f t="shared" si="0"/>
        <v>750</v>
      </c>
      <c r="Q25" s="47"/>
      <c r="R25" s="49"/>
      <c r="S25" s="47"/>
      <c r="T25" s="49"/>
      <c r="U25" s="47"/>
      <c r="V25" s="49"/>
      <c r="W25" s="47"/>
      <c r="X25" s="49"/>
      <c r="Y25" s="47"/>
      <c r="Z25" s="47"/>
      <c r="AA25" s="47"/>
      <c r="AB25" s="49"/>
      <c r="AC25" s="47"/>
      <c r="AD25" s="49"/>
      <c r="AE25" s="47"/>
      <c r="AF25" s="49"/>
      <c r="AG25" s="47"/>
      <c r="AH25" s="49"/>
      <c r="AI25" s="47"/>
      <c r="AJ25" s="49"/>
    </row>
    <row r="26" spans="1:36" s="24" customFormat="1" ht="13.2">
      <c r="A26" s="31"/>
      <c r="B26" s="38" t="s">
        <v>7</v>
      </c>
      <c r="C26" s="33">
        <v>2</v>
      </c>
      <c r="D26" s="39">
        <v>360</v>
      </c>
      <c r="E26" s="34">
        <v>0</v>
      </c>
      <c r="F26" s="40">
        <v>0</v>
      </c>
      <c r="G26" s="14">
        <v>0</v>
      </c>
      <c r="H26" s="14">
        <v>0</v>
      </c>
      <c r="I26" s="14">
        <v>0</v>
      </c>
      <c r="J26" s="15">
        <v>0</v>
      </c>
      <c r="K26" s="40">
        <v>0</v>
      </c>
      <c r="L26" s="42">
        <v>0</v>
      </c>
      <c r="M26" s="43">
        <f t="shared" si="0"/>
        <v>0</v>
      </c>
      <c r="N26" s="48">
        <f t="shared" si="0"/>
        <v>0</v>
      </c>
      <c r="P26" s="57"/>
      <c r="Q26" s="47"/>
      <c r="R26" s="49"/>
      <c r="S26" s="47"/>
      <c r="T26" s="49"/>
      <c r="U26" s="47"/>
      <c r="V26" s="49"/>
      <c r="W26" s="47"/>
      <c r="X26" s="49"/>
      <c r="Y26" s="47"/>
      <c r="Z26" s="47"/>
      <c r="AA26" s="47"/>
      <c r="AB26" s="49"/>
      <c r="AC26" s="47"/>
      <c r="AD26" s="49"/>
      <c r="AE26" s="47"/>
      <c r="AF26" s="49"/>
      <c r="AG26" s="47"/>
      <c r="AH26" s="49"/>
      <c r="AI26" s="47"/>
      <c r="AJ26" s="49"/>
    </row>
    <row r="27" spans="1:36" s="24" customFormat="1" ht="13.2">
      <c r="A27" s="31"/>
      <c r="B27" s="38"/>
      <c r="C27" s="33"/>
      <c r="D27" s="39"/>
      <c r="E27" s="50"/>
      <c r="F27" s="51"/>
      <c r="G27" s="52"/>
      <c r="H27" s="52"/>
      <c r="I27" s="52"/>
      <c r="J27" s="87"/>
      <c r="K27" s="50"/>
      <c r="L27" s="53"/>
      <c r="M27" s="54"/>
      <c r="N27" s="55"/>
      <c r="Q27" s="47"/>
      <c r="R27" s="49"/>
      <c r="S27" s="47"/>
      <c r="T27" s="49"/>
      <c r="U27" s="47"/>
      <c r="V27" s="49"/>
      <c r="W27" s="47"/>
      <c r="X27" s="49"/>
      <c r="Y27" s="47"/>
      <c r="Z27" s="56"/>
      <c r="AA27" s="47"/>
      <c r="AB27" s="49"/>
      <c r="AC27" s="47"/>
      <c r="AD27" s="49"/>
      <c r="AE27" s="47"/>
      <c r="AF27" s="49"/>
      <c r="AG27" s="47"/>
      <c r="AH27" s="49"/>
      <c r="AI27" s="47"/>
      <c r="AJ27" s="49"/>
    </row>
    <row r="28" spans="1:36" s="24" customFormat="1" ht="13.2">
      <c r="A28" s="31" t="s">
        <v>14</v>
      </c>
      <c r="B28" s="38" t="s">
        <v>6</v>
      </c>
      <c r="C28" s="33">
        <v>2</v>
      </c>
      <c r="D28" s="39">
        <v>6000</v>
      </c>
      <c r="E28" s="34">
        <v>1</v>
      </c>
      <c r="F28" s="40">
        <v>30</v>
      </c>
      <c r="G28" s="14">
        <v>0</v>
      </c>
      <c r="H28" s="14">
        <v>0</v>
      </c>
      <c r="I28" s="14">
        <v>0</v>
      </c>
      <c r="J28" s="15">
        <v>0</v>
      </c>
      <c r="K28" s="40">
        <v>1</v>
      </c>
      <c r="L28" s="42">
        <v>1300</v>
      </c>
      <c r="M28" s="43">
        <f t="shared" si="0"/>
        <v>2</v>
      </c>
      <c r="N28" s="48">
        <f t="shared" si="0"/>
        <v>1330</v>
      </c>
      <c r="Q28" s="47"/>
      <c r="R28" s="49"/>
      <c r="S28" s="47"/>
      <c r="T28" s="49"/>
      <c r="U28" s="47"/>
      <c r="V28" s="49"/>
      <c r="W28" s="47"/>
      <c r="X28" s="49"/>
      <c r="Y28" s="47"/>
      <c r="Z28" s="47"/>
      <c r="AA28" s="47"/>
      <c r="AB28" s="49"/>
      <c r="AC28" s="47"/>
      <c r="AD28" s="49"/>
      <c r="AE28" s="47"/>
      <c r="AF28" s="49"/>
      <c r="AG28" s="47"/>
      <c r="AH28" s="49"/>
      <c r="AI28" s="47"/>
      <c r="AJ28" s="49"/>
    </row>
    <row r="29" spans="1:36" s="24" customFormat="1" ht="13.2">
      <c r="A29" s="31" t="s">
        <v>15</v>
      </c>
      <c r="B29" s="38" t="s">
        <v>7</v>
      </c>
      <c r="C29" s="33">
        <v>1</v>
      </c>
      <c r="D29" s="39">
        <v>138.17699999999999</v>
      </c>
      <c r="E29" s="34">
        <v>0</v>
      </c>
      <c r="F29" s="40">
        <v>0</v>
      </c>
      <c r="G29" s="14">
        <v>0</v>
      </c>
      <c r="H29" s="14">
        <v>0</v>
      </c>
      <c r="I29" s="14">
        <v>0</v>
      </c>
      <c r="J29" s="15">
        <v>0</v>
      </c>
      <c r="K29" s="40">
        <v>0</v>
      </c>
      <c r="L29" s="42">
        <v>0</v>
      </c>
      <c r="M29" s="43">
        <f t="shared" si="0"/>
        <v>0</v>
      </c>
      <c r="N29" s="48">
        <f t="shared" si="0"/>
        <v>0</v>
      </c>
      <c r="Q29" s="47"/>
      <c r="R29" s="49"/>
      <c r="S29" s="47"/>
      <c r="T29" s="49"/>
      <c r="U29" s="47"/>
      <c r="V29" s="49"/>
      <c r="W29" s="47"/>
      <c r="X29" s="49"/>
      <c r="Y29" s="47"/>
      <c r="Z29" s="47"/>
      <c r="AA29" s="47"/>
      <c r="AB29" s="49"/>
      <c r="AC29" s="47"/>
      <c r="AD29" s="49"/>
      <c r="AE29" s="47"/>
      <c r="AF29" s="49"/>
      <c r="AG29" s="47"/>
      <c r="AH29" s="49"/>
      <c r="AI29" s="47"/>
      <c r="AJ29" s="49"/>
    </row>
    <row r="30" spans="1:36" s="24" customFormat="1" ht="13.2">
      <c r="A30" s="31"/>
      <c r="B30" s="38"/>
      <c r="C30" s="33"/>
      <c r="D30" s="39"/>
      <c r="E30" s="50"/>
      <c r="F30" s="51"/>
      <c r="G30" s="52"/>
      <c r="H30" s="52"/>
      <c r="I30" s="52"/>
      <c r="J30" s="87"/>
      <c r="K30" s="50"/>
      <c r="L30" s="53"/>
      <c r="M30" s="54"/>
      <c r="N30" s="55"/>
      <c r="P30" s="58"/>
      <c r="Q30" s="47"/>
      <c r="R30" s="49"/>
      <c r="S30" s="47"/>
      <c r="T30" s="49"/>
      <c r="U30" s="47"/>
      <c r="V30" s="49"/>
      <c r="W30" s="47"/>
      <c r="X30" s="49"/>
      <c r="Y30" s="47"/>
      <c r="Z30" s="47"/>
      <c r="AA30" s="47"/>
      <c r="AB30" s="49"/>
      <c r="AC30" s="47"/>
      <c r="AD30" s="49"/>
      <c r="AE30" s="47"/>
      <c r="AF30" s="49"/>
      <c r="AG30" s="47"/>
      <c r="AH30" s="49"/>
      <c r="AI30" s="47"/>
      <c r="AJ30" s="49"/>
    </row>
    <row r="31" spans="1:36" s="24" customFormat="1" ht="13.2">
      <c r="A31" s="31" t="s">
        <v>18</v>
      </c>
      <c r="B31" s="38" t="s">
        <v>6</v>
      </c>
      <c r="C31" s="33">
        <v>8</v>
      </c>
      <c r="D31" s="39">
        <v>46069.438999999998</v>
      </c>
      <c r="E31" s="34">
        <v>1</v>
      </c>
      <c r="F31" s="40">
        <v>3153</v>
      </c>
      <c r="G31" s="14">
        <v>2</v>
      </c>
      <c r="H31" s="14">
        <v>3188</v>
      </c>
      <c r="I31" s="14">
        <v>1</v>
      </c>
      <c r="J31" s="15">
        <v>300</v>
      </c>
      <c r="K31" s="34">
        <v>0</v>
      </c>
      <c r="L31" s="42">
        <v>0</v>
      </c>
      <c r="M31" s="43">
        <f t="shared" si="0"/>
        <v>4</v>
      </c>
      <c r="N31" s="48">
        <f t="shared" si="0"/>
        <v>6641</v>
      </c>
      <c r="Q31" s="47"/>
      <c r="R31" s="49"/>
      <c r="S31" s="47"/>
      <c r="T31" s="49"/>
      <c r="U31" s="47"/>
      <c r="V31" s="49"/>
      <c r="W31" s="47"/>
      <c r="X31" s="49"/>
      <c r="Y31" s="47"/>
      <c r="Z31" s="47"/>
      <c r="AA31" s="47"/>
      <c r="AB31" s="49"/>
      <c r="AC31" s="47"/>
      <c r="AD31" s="49"/>
      <c r="AE31" s="47"/>
      <c r="AF31" s="49"/>
      <c r="AG31" s="47"/>
      <c r="AH31" s="49"/>
      <c r="AI31" s="47"/>
      <c r="AJ31" s="49"/>
    </row>
    <row r="32" spans="1:36" s="24" customFormat="1" ht="13.2">
      <c r="A32" s="31"/>
      <c r="B32" s="38" t="s">
        <v>7</v>
      </c>
      <c r="C32" s="33">
        <v>4</v>
      </c>
      <c r="D32" s="39">
        <v>1789</v>
      </c>
      <c r="E32" s="34">
        <v>2</v>
      </c>
      <c r="F32" s="40">
        <f>5+77</f>
        <v>82</v>
      </c>
      <c r="G32" s="14">
        <v>2</v>
      </c>
      <c r="H32" s="14">
        <v>122.65</v>
      </c>
      <c r="I32" s="14">
        <v>2</v>
      </c>
      <c r="J32" s="15">
        <v>85</v>
      </c>
      <c r="K32" s="34">
        <v>0</v>
      </c>
      <c r="L32" s="42">
        <v>0</v>
      </c>
      <c r="M32" s="43">
        <f t="shared" si="0"/>
        <v>6</v>
      </c>
      <c r="N32" s="48">
        <f t="shared" si="0"/>
        <v>289.64999999999998</v>
      </c>
      <c r="P32" s="57"/>
      <c r="Q32" s="47"/>
      <c r="R32" s="49"/>
      <c r="S32" s="47"/>
      <c r="T32" s="49"/>
      <c r="U32" s="47"/>
      <c r="V32" s="49"/>
      <c r="W32" s="47"/>
      <c r="X32" s="49"/>
      <c r="Y32" s="47"/>
      <c r="Z32" s="47"/>
      <c r="AA32" s="47"/>
      <c r="AB32" s="49"/>
      <c r="AC32" s="47"/>
      <c r="AD32" s="49"/>
      <c r="AE32" s="47"/>
      <c r="AF32" s="49"/>
      <c r="AG32" s="47"/>
      <c r="AH32" s="49"/>
      <c r="AI32" s="47"/>
      <c r="AJ32" s="49"/>
    </row>
    <row r="33" spans="1:36" s="24" customFormat="1" ht="13.2">
      <c r="A33" s="31"/>
      <c r="B33" s="38"/>
      <c r="C33" s="33"/>
      <c r="D33" s="39"/>
      <c r="E33" s="50"/>
      <c r="F33" s="51"/>
      <c r="G33" s="52"/>
      <c r="H33" s="52"/>
      <c r="I33" s="52"/>
      <c r="J33" s="87"/>
      <c r="K33" s="50"/>
      <c r="L33" s="53"/>
      <c r="M33" s="54"/>
      <c r="N33" s="55"/>
      <c r="Q33" s="47"/>
      <c r="R33" s="49"/>
      <c r="S33" s="47"/>
      <c r="T33" s="49"/>
      <c r="U33" s="47"/>
      <c r="V33" s="49"/>
      <c r="W33" s="47"/>
      <c r="X33" s="49"/>
      <c r="Y33" s="47"/>
      <c r="Z33" s="56"/>
      <c r="AA33" s="47"/>
      <c r="AB33" s="49"/>
      <c r="AC33" s="47"/>
      <c r="AD33" s="49"/>
      <c r="AE33" s="47"/>
      <c r="AF33" s="49"/>
      <c r="AG33" s="47"/>
      <c r="AH33" s="49"/>
      <c r="AI33" s="47"/>
      <c r="AJ33" s="49"/>
    </row>
    <row r="34" spans="1:36" s="24" customFormat="1" ht="13.2">
      <c r="A34" s="31" t="s">
        <v>38</v>
      </c>
      <c r="B34" s="38"/>
      <c r="C34" s="33">
        <v>94</v>
      </c>
      <c r="D34" s="39">
        <v>40043.243999999999</v>
      </c>
      <c r="E34" s="34">
        <v>16</v>
      </c>
      <c r="F34" s="40">
        <f>1671+1723+8148</f>
        <v>11542</v>
      </c>
      <c r="G34" s="14">
        <v>19</v>
      </c>
      <c r="H34" s="14">
        <v>14209.125</v>
      </c>
      <c r="I34" s="14">
        <v>21</v>
      </c>
      <c r="J34" s="15">
        <v>14053</v>
      </c>
      <c r="K34" s="40">
        <v>22</v>
      </c>
      <c r="L34" s="42">
        <v>15494</v>
      </c>
      <c r="M34" s="43">
        <f t="shared" si="0"/>
        <v>78</v>
      </c>
      <c r="N34" s="48">
        <f t="shared" si="0"/>
        <v>55298.125</v>
      </c>
      <c r="Q34" s="47"/>
      <c r="R34" s="49"/>
      <c r="S34" s="47"/>
      <c r="T34" s="49"/>
      <c r="U34" s="47"/>
      <c r="V34" s="49"/>
      <c r="W34" s="47"/>
      <c r="X34" s="49"/>
      <c r="Y34" s="47"/>
      <c r="Z34" s="47"/>
      <c r="AA34" s="47"/>
      <c r="AB34" s="49"/>
      <c r="AC34" s="47"/>
      <c r="AD34" s="49"/>
      <c r="AE34" s="47"/>
      <c r="AF34" s="49"/>
      <c r="AG34" s="47"/>
      <c r="AH34" s="49"/>
      <c r="AI34" s="47"/>
      <c r="AJ34" s="49"/>
    </row>
    <row r="35" spans="1:36" s="24" customFormat="1" ht="13.2">
      <c r="A35" s="31"/>
      <c r="B35" s="38"/>
      <c r="C35" s="33"/>
      <c r="D35" s="39"/>
      <c r="E35" s="50"/>
      <c r="F35" s="51"/>
      <c r="G35" s="52"/>
      <c r="H35" s="52"/>
      <c r="I35" s="52"/>
      <c r="J35" s="87"/>
      <c r="K35" s="50"/>
      <c r="L35" s="53"/>
      <c r="M35" s="54"/>
      <c r="N35" s="55"/>
      <c r="Q35" s="47"/>
      <c r="R35" s="49"/>
      <c r="S35" s="47"/>
      <c r="T35" s="49"/>
      <c r="U35" s="47"/>
      <c r="V35" s="49"/>
      <c r="W35" s="47"/>
      <c r="X35" s="49"/>
      <c r="Y35" s="47"/>
      <c r="Z35" s="56"/>
      <c r="AA35" s="47"/>
      <c r="AB35" s="49"/>
      <c r="AC35" s="47"/>
      <c r="AD35" s="49"/>
      <c r="AE35" s="47"/>
      <c r="AF35" s="49"/>
      <c r="AG35" s="47"/>
      <c r="AH35" s="49"/>
      <c r="AI35" s="47"/>
      <c r="AJ35" s="49"/>
    </row>
    <row r="36" spans="1:36" s="24" customFormat="1" ht="13.2">
      <c r="A36" s="31" t="s">
        <v>16</v>
      </c>
      <c r="B36" s="38"/>
      <c r="C36" s="33">
        <v>602</v>
      </c>
      <c r="D36" s="39">
        <v>31432.276999999998</v>
      </c>
      <c r="E36" s="34">
        <v>179</v>
      </c>
      <c r="F36" s="40">
        <f>457+800+35+209+782+195+12+100+95+670+363+30+12+20</f>
        <v>3780</v>
      </c>
      <c r="G36" s="14">
        <v>151</v>
      </c>
      <c r="H36" s="14">
        <v>5236.7700000000004</v>
      </c>
      <c r="I36" s="14">
        <v>167</v>
      </c>
      <c r="J36" s="15">
        <v>6049</v>
      </c>
      <c r="K36" s="40">
        <v>136</v>
      </c>
      <c r="L36" s="42">
        <v>5390</v>
      </c>
      <c r="M36" s="43">
        <f t="shared" si="0"/>
        <v>633</v>
      </c>
      <c r="N36" s="48">
        <f t="shared" si="0"/>
        <v>20455.77</v>
      </c>
      <c r="O36" s="58"/>
      <c r="P36" s="58"/>
      <c r="Q36" s="47"/>
      <c r="R36" s="49"/>
      <c r="S36" s="47"/>
      <c r="T36" s="49"/>
      <c r="U36" s="47"/>
      <c r="V36" s="49"/>
      <c r="W36" s="47"/>
      <c r="X36" s="49"/>
      <c r="Y36" s="47"/>
      <c r="Z36" s="47"/>
      <c r="AA36" s="47"/>
      <c r="AB36" s="49"/>
      <c r="AC36" s="47"/>
      <c r="AD36" s="49"/>
      <c r="AE36" s="47"/>
      <c r="AF36" s="49"/>
      <c r="AG36" s="47"/>
      <c r="AH36" s="49"/>
      <c r="AI36" s="47"/>
      <c r="AJ36" s="49"/>
    </row>
    <row r="37" spans="1:36" s="24" customFormat="1" ht="13.2">
      <c r="A37" s="31"/>
      <c r="B37" s="38"/>
      <c r="C37" s="33"/>
      <c r="D37" s="39"/>
      <c r="E37" s="34"/>
      <c r="F37" s="40"/>
      <c r="G37" s="41"/>
      <c r="H37" s="14"/>
      <c r="I37" s="14"/>
      <c r="J37" s="14"/>
      <c r="K37" s="34"/>
      <c r="L37" s="42"/>
      <c r="M37" s="43"/>
      <c r="N37" s="59"/>
      <c r="P37" s="58"/>
      <c r="Q37" s="47"/>
      <c r="R37" s="47"/>
      <c r="S37" s="47"/>
      <c r="T37" s="47"/>
      <c r="U37" s="47"/>
      <c r="V37" s="47"/>
      <c r="W37" s="47"/>
      <c r="X37" s="47"/>
      <c r="Y37" s="47"/>
      <c r="Z37" s="46"/>
      <c r="AA37" s="47"/>
      <c r="AB37" s="47"/>
      <c r="AC37" s="47"/>
      <c r="AD37" s="47"/>
      <c r="AE37" s="47"/>
      <c r="AF37" s="47"/>
      <c r="AG37" s="47"/>
      <c r="AH37" s="47"/>
      <c r="AI37" s="47"/>
      <c r="AJ37" s="47"/>
    </row>
    <row r="38" spans="1:36" s="68" customFormat="1" ht="13.2">
      <c r="A38" s="60" t="s">
        <v>0</v>
      </c>
      <c r="B38" s="61"/>
      <c r="C38" s="62">
        <v>1314</v>
      </c>
      <c r="D38" s="63">
        <v>323331.21899999998</v>
      </c>
      <c r="E38" s="64">
        <f>SUM(E10:E37)</f>
        <v>368</v>
      </c>
      <c r="F38" s="65">
        <f>SUM(F10:F37)</f>
        <v>47245</v>
      </c>
      <c r="G38" s="64">
        <v>305</v>
      </c>
      <c r="H38" s="65">
        <v>51984.732000000004</v>
      </c>
      <c r="I38" s="85">
        <v>357</v>
      </c>
      <c r="J38" s="86">
        <v>44418</v>
      </c>
      <c r="K38" s="64">
        <v>337</v>
      </c>
      <c r="L38" s="88">
        <v>66647</v>
      </c>
      <c r="M38" s="66">
        <f>SUM(M10:M36)</f>
        <v>1367</v>
      </c>
      <c r="N38" s="67">
        <f>SUM(N10:N36)</f>
        <v>210294.73199999999</v>
      </c>
      <c r="Q38" s="47"/>
      <c r="R38" s="46"/>
      <c r="S38" s="47"/>
      <c r="T38" s="46"/>
      <c r="U38" s="47"/>
      <c r="V38" s="46"/>
      <c r="W38" s="47"/>
      <c r="X38" s="46"/>
      <c r="Y38" s="47"/>
      <c r="Z38" s="49"/>
      <c r="AA38" s="47"/>
      <c r="AB38" s="46"/>
      <c r="AC38" s="47"/>
      <c r="AD38" s="46"/>
      <c r="AE38" s="47"/>
      <c r="AF38" s="46"/>
      <c r="AG38" s="47"/>
      <c r="AH38" s="46"/>
      <c r="AI38" s="47"/>
      <c r="AJ38" s="46"/>
    </row>
    <row r="39" spans="1:36" s="24" customFormat="1" ht="13.2" thickBot="1">
      <c r="A39" s="69"/>
      <c r="B39" s="70"/>
      <c r="C39" s="71"/>
      <c r="D39" s="71"/>
      <c r="E39" s="72"/>
      <c r="F39" s="73"/>
      <c r="G39" s="73"/>
      <c r="H39" s="73"/>
      <c r="I39" s="73"/>
      <c r="J39" s="73"/>
      <c r="K39" s="73"/>
      <c r="L39" s="73"/>
      <c r="M39" s="74"/>
      <c r="N39" s="75"/>
      <c r="O39" s="21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</row>
    <row r="40" spans="1:36" s="19" customFormat="1" ht="10.199999999999999" thickTop="1">
      <c r="A40" s="76" t="s">
        <v>35</v>
      </c>
      <c r="B40" s="77"/>
      <c r="C40" s="78"/>
      <c r="D40" s="78"/>
      <c r="E40" s="76" t="s">
        <v>36</v>
      </c>
      <c r="F40" s="77"/>
      <c r="G40" s="76" t="s">
        <v>37</v>
      </c>
      <c r="H40" s="77"/>
      <c r="I40" s="21" t="s">
        <v>19</v>
      </c>
      <c r="J40" s="21"/>
      <c r="K40" s="21"/>
      <c r="L40" s="21"/>
      <c r="M40" s="21"/>
      <c r="N40" s="21"/>
      <c r="O40" s="21"/>
    </row>
    <row r="41" spans="1:36" s="19" customFormat="1" ht="9.6">
      <c r="A41" s="79" t="s">
        <v>17</v>
      </c>
      <c r="B41" s="79"/>
      <c r="C41" s="80"/>
      <c r="D41" s="80"/>
      <c r="E41" s="79"/>
      <c r="F41" s="79"/>
      <c r="G41" s="79"/>
      <c r="H41" s="81"/>
      <c r="I41" s="82"/>
      <c r="J41" s="82"/>
      <c r="K41" s="82"/>
      <c r="L41" s="82"/>
      <c r="M41" s="82"/>
      <c r="N41" s="82"/>
      <c r="O41" s="21"/>
    </row>
    <row r="44" spans="1:36" s="24" customFormat="1" ht="10.199999999999999">
      <c r="A44" s="68"/>
      <c r="B44" s="21"/>
      <c r="C44" s="22"/>
      <c r="D44" s="22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</row>
    <row r="45" spans="1:36" s="24" customFormat="1" ht="7.5" customHeight="1">
      <c r="B45" s="21"/>
      <c r="C45" s="22"/>
      <c r="D45" s="22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</row>
  </sheetData>
  <mergeCells count="18">
    <mergeCell ref="A1:N1"/>
    <mergeCell ref="A7:B8"/>
    <mergeCell ref="C7:D7"/>
    <mergeCell ref="E7:F7"/>
    <mergeCell ref="G7:H7"/>
    <mergeCell ref="I7:J7"/>
    <mergeCell ref="K7:L7"/>
    <mergeCell ref="M7:N7"/>
    <mergeCell ref="Q7:R7"/>
    <mergeCell ref="S7:T7"/>
    <mergeCell ref="U7:V7"/>
    <mergeCell ref="W7:X7"/>
    <mergeCell ref="AG7:AH7"/>
    <mergeCell ref="AI7:AJ7"/>
    <mergeCell ref="Y7:Z7"/>
    <mergeCell ref="AA7:AB7"/>
    <mergeCell ref="AC7:AD7"/>
    <mergeCell ref="AE7:AF7"/>
  </mergeCells>
  <phoneticPr fontId="3" type="noConversion"/>
  <printOptions horizontalCentered="1"/>
  <pageMargins left="0.75" right="0.75" top="1" bottom="1" header="0.5" footer="0.5"/>
  <pageSetup scale="72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J45"/>
  <sheetViews>
    <sheetView zoomScaleNormal="100" workbookViewId="0">
      <pane ySplit="9" topLeftCell="A10" activePane="bottomLeft" state="frozen"/>
      <selection activeCell="D65" sqref="D65"/>
      <selection pane="bottomLeft" sqref="A1:N1"/>
    </sheetView>
  </sheetViews>
  <sheetFormatPr defaultRowHeight="12.6"/>
  <cols>
    <col min="1" max="1" width="14.109375" customWidth="1"/>
    <col min="2" max="2" width="2.33203125" bestFit="1" customWidth="1"/>
    <col min="3" max="3" width="6.44140625" style="83" bestFit="1" customWidth="1"/>
    <col min="4" max="4" width="9" style="83" customWidth="1"/>
    <col min="5" max="5" width="8.44140625" bestFit="1" customWidth="1"/>
    <col min="6" max="6" width="11.6640625" bestFit="1" customWidth="1"/>
    <col min="7" max="7" width="7.6640625" bestFit="1" customWidth="1"/>
    <col min="8" max="8" width="11.5546875" bestFit="1" customWidth="1"/>
    <col min="9" max="9" width="8.6640625" customWidth="1"/>
    <col min="10" max="10" width="11.6640625" bestFit="1" customWidth="1"/>
    <col min="11" max="11" width="7.33203125" bestFit="1" customWidth="1"/>
    <col min="12" max="12" width="10.109375" customWidth="1"/>
    <col min="13" max="13" width="7.6640625" bestFit="1" customWidth="1"/>
    <col min="14" max="14" width="12.6640625" bestFit="1" customWidth="1"/>
    <col min="16" max="16" width="10.5546875" bestFit="1" customWidth="1"/>
  </cols>
  <sheetData>
    <row r="1" spans="1:36" s="18" customFormat="1" ht="17.399999999999999">
      <c r="A1" s="567" t="s">
        <v>34</v>
      </c>
      <c r="B1" s="567"/>
      <c r="C1" s="567"/>
      <c r="D1" s="567"/>
      <c r="E1" s="567"/>
      <c r="F1" s="567"/>
      <c r="G1" s="567"/>
      <c r="H1" s="567"/>
      <c r="I1" s="567"/>
      <c r="J1" s="567"/>
      <c r="K1" s="567"/>
      <c r="L1" s="567"/>
      <c r="M1" s="567"/>
      <c r="N1" s="567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</row>
    <row r="2" spans="1:36" s="18" customFormat="1" ht="17.399999999999999">
      <c r="A2" s="505" t="s">
        <v>31</v>
      </c>
      <c r="B2" s="505"/>
      <c r="C2" s="505"/>
      <c r="D2" s="505"/>
      <c r="E2" s="505"/>
      <c r="F2" s="505"/>
      <c r="G2" s="505"/>
      <c r="H2" s="505"/>
      <c r="I2" s="505"/>
      <c r="J2" s="505"/>
      <c r="K2" s="505"/>
      <c r="L2" s="505"/>
      <c r="M2" s="505"/>
      <c r="N2" s="505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</row>
    <row r="3" spans="1:36" s="18" customFormat="1" ht="17.399999999999999">
      <c r="A3" s="105" t="s">
        <v>124</v>
      </c>
      <c r="B3" s="505"/>
      <c r="C3" s="505"/>
      <c r="D3" s="505"/>
      <c r="E3" s="505"/>
      <c r="F3" s="505"/>
      <c r="G3" s="505"/>
      <c r="H3" s="505"/>
      <c r="I3" s="505"/>
      <c r="J3" s="505"/>
      <c r="K3" s="505"/>
      <c r="L3" s="505"/>
      <c r="M3" s="505"/>
      <c r="N3" s="505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</row>
    <row r="4" spans="1:36" s="18" customFormat="1" ht="17.399999999999999">
      <c r="A4" s="505"/>
      <c r="B4" s="505"/>
      <c r="C4" s="505"/>
      <c r="D4" s="505"/>
      <c r="E4" s="505"/>
      <c r="F4" s="505"/>
      <c r="G4" s="505"/>
      <c r="H4" s="505"/>
      <c r="I4" s="505"/>
      <c r="J4" s="505"/>
      <c r="K4" s="505"/>
      <c r="L4" s="505"/>
      <c r="M4" s="505"/>
      <c r="N4" s="505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</row>
    <row r="5" spans="1:36" s="24" customFormat="1">
      <c r="A5" s="20" t="s">
        <v>3</v>
      </c>
      <c r="B5" s="21"/>
      <c r="C5" s="22"/>
      <c r="D5" s="22"/>
      <c r="E5" s="21"/>
      <c r="F5" s="21"/>
      <c r="G5" s="21"/>
      <c r="H5" s="23"/>
      <c r="I5" s="21"/>
      <c r="J5" s="21"/>
      <c r="K5" s="21"/>
      <c r="L5" s="21"/>
      <c r="M5" s="21"/>
      <c r="N5" s="21"/>
      <c r="O5" s="21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</row>
    <row r="6" spans="1:36" s="24" customFormat="1" ht="7.5" customHeight="1" thickBot="1">
      <c r="A6" s="20"/>
      <c r="B6" s="21"/>
      <c r="C6" s="22"/>
      <c r="D6" s="22"/>
      <c r="E6" s="21"/>
      <c r="F6" s="21"/>
      <c r="G6" s="21"/>
      <c r="H6" s="23"/>
      <c r="I6" s="21"/>
      <c r="J6" s="21"/>
      <c r="K6" s="21"/>
      <c r="L6" s="21"/>
      <c r="M6" s="21"/>
      <c r="N6" s="21"/>
      <c r="O6" s="21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</row>
    <row r="7" spans="1:36" s="24" customFormat="1" ht="11.1" customHeight="1" thickTop="1">
      <c r="A7" s="568" t="s">
        <v>4</v>
      </c>
      <c r="B7" s="569"/>
      <c r="C7" s="572" t="s">
        <v>21</v>
      </c>
      <c r="D7" s="573"/>
      <c r="E7" s="574" t="s">
        <v>45</v>
      </c>
      <c r="F7" s="575"/>
      <c r="G7" s="576" t="s">
        <v>46</v>
      </c>
      <c r="H7" s="576"/>
      <c r="I7" s="574" t="s">
        <v>47</v>
      </c>
      <c r="J7" s="577"/>
      <c r="K7" s="574" t="s">
        <v>48</v>
      </c>
      <c r="L7" s="575"/>
      <c r="M7" s="578" t="s">
        <v>31</v>
      </c>
      <c r="N7" s="579"/>
      <c r="Q7" s="566"/>
      <c r="R7" s="566"/>
      <c r="S7" s="566"/>
      <c r="T7" s="566"/>
      <c r="U7" s="566"/>
      <c r="V7" s="566"/>
      <c r="W7" s="566"/>
      <c r="X7" s="566"/>
      <c r="Y7" s="565"/>
      <c r="Z7" s="565"/>
      <c r="AA7" s="566"/>
      <c r="AB7" s="566"/>
      <c r="AC7" s="566"/>
      <c r="AD7" s="566"/>
      <c r="AE7" s="566"/>
      <c r="AF7" s="566"/>
      <c r="AG7" s="566"/>
      <c r="AH7" s="566"/>
      <c r="AI7" s="565"/>
      <c r="AJ7" s="565"/>
    </row>
    <row r="8" spans="1:36" s="24" customFormat="1" ht="11.1" customHeight="1">
      <c r="A8" s="570"/>
      <c r="B8" s="571"/>
      <c r="C8" s="25" t="s">
        <v>2</v>
      </c>
      <c r="D8" s="25" t="s">
        <v>5</v>
      </c>
      <c r="E8" s="26" t="s">
        <v>2</v>
      </c>
      <c r="F8" s="27" t="s">
        <v>5</v>
      </c>
      <c r="G8" s="26" t="s">
        <v>2</v>
      </c>
      <c r="H8" s="26" t="s">
        <v>5</v>
      </c>
      <c r="I8" s="26" t="s">
        <v>2</v>
      </c>
      <c r="J8" s="26" t="s">
        <v>5</v>
      </c>
      <c r="K8" s="26" t="s">
        <v>2</v>
      </c>
      <c r="L8" s="28" t="s">
        <v>5</v>
      </c>
      <c r="M8" s="29" t="s">
        <v>2</v>
      </c>
      <c r="N8" s="30" t="s">
        <v>5</v>
      </c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</row>
    <row r="9" spans="1:36" s="24" customFormat="1" ht="7.5" customHeight="1">
      <c r="A9" s="31"/>
      <c r="B9" s="32"/>
      <c r="C9" s="33"/>
      <c r="D9" s="33"/>
      <c r="E9" s="34"/>
      <c r="F9" s="34"/>
      <c r="G9" s="35"/>
      <c r="H9" s="35"/>
      <c r="I9" s="35"/>
      <c r="J9" s="35"/>
      <c r="K9" s="35"/>
      <c r="L9" s="35"/>
      <c r="M9" s="36"/>
      <c r="N9" s="37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</row>
    <row r="10" spans="1:36" s="24" customFormat="1" ht="13.2">
      <c r="A10" s="31" t="s">
        <v>1</v>
      </c>
      <c r="B10" s="38" t="s">
        <v>6</v>
      </c>
      <c r="C10" s="33">
        <v>300</v>
      </c>
      <c r="D10" s="39">
        <v>59289</v>
      </c>
      <c r="E10" s="34">
        <v>73</v>
      </c>
      <c r="F10" s="40">
        <v>11053.864000000001</v>
      </c>
      <c r="G10" s="14">
        <v>83</v>
      </c>
      <c r="H10" s="14">
        <v>12846</v>
      </c>
      <c r="I10" s="14">
        <v>101</v>
      </c>
      <c r="J10" s="15">
        <v>24094.001</v>
      </c>
      <c r="K10" s="40">
        <v>81</v>
      </c>
      <c r="L10" s="42">
        <v>37869</v>
      </c>
      <c r="M10" s="43">
        <f>SUM(K10,I10,G10,E10)</f>
        <v>338</v>
      </c>
      <c r="N10" s="44">
        <f>SUM(F10,H10,J10,L10)</f>
        <v>85862.865000000005</v>
      </c>
      <c r="O10" s="45"/>
      <c r="P10" s="68"/>
      <c r="R10" s="46"/>
      <c r="S10" s="47"/>
      <c r="T10" s="46"/>
      <c r="U10" s="47"/>
      <c r="V10" s="46"/>
      <c r="W10" s="47"/>
      <c r="X10" s="46"/>
      <c r="Y10" s="47"/>
      <c r="Z10" s="47"/>
      <c r="AA10" s="47"/>
      <c r="AB10" s="46"/>
      <c r="AC10" s="47"/>
      <c r="AD10" s="46"/>
      <c r="AE10" s="47"/>
      <c r="AF10" s="46"/>
      <c r="AG10" s="47"/>
      <c r="AH10" s="46"/>
      <c r="AI10" s="47"/>
      <c r="AJ10" s="46"/>
    </row>
    <row r="11" spans="1:36" s="24" customFormat="1" ht="13.2">
      <c r="A11" s="31"/>
      <c r="B11" s="38" t="s">
        <v>7</v>
      </c>
      <c r="C11" s="33">
        <v>121</v>
      </c>
      <c r="D11" s="39">
        <v>4466</v>
      </c>
      <c r="E11" s="34">
        <v>34</v>
      </c>
      <c r="F11" s="40">
        <v>1117.018</v>
      </c>
      <c r="G11" s="14">
        <v>32</v>
      </c>
      <c r="H11" s="14">
        <v>1350</v>
      </c>
      <c r="I11" s="14">
        <v>33</v>
      </c>
      <c r="J11" s="15">
        <v>1345.624</v>
      </c>
      <c r="K11" s="40">
        <v>36</v>
      </c>
      <c r="L11" s="42">
        <v>2030</v>
      </c>
      <c r="M11" s="43">
        <f t="shared" ref="M11:M36" si="0">SUM(K11,I11,G11,E11)</f>
        <v>135</v>
      </c>
      <c r="N11" s="48">
        <f t="shared" ref="N11:N36" si="1">SUM(F11,H11,J11,L11)</f>
        <v>5842.6419999999998</v>
      </c>
      <c r="P11" s="68"/>
      <c r="Q11" s="47"/>
      <c r="R11" s="46"/>
      <c r="S11" s="47"/>
      <c r="T11" s="49"/>
      <c r="U11" s="47"/>
      <c r="V11" s="49"/>
      <c r="W11" s="47"/>
      <c r="X11" s="49"/>
      <c r="Y11" s="47"/>
      <c r="Z11" s="47"/>
      <c r="AA11" s="47"/>
      <c r="AB11" s="49"/>
      <c r="AC11" s="47"/>
      <c r="AD11" s="49"/>
      <c r="AE11" s="47"/>
      <c r="AF11" s="49"/>
      <c r="AG11" s="47"/>
      <c r="AH11" s="49"/>
      <c r="AI11" s="47"/>
      <c r="AJ11" s="49"/>
    </row>
    <row r="12" spans="1:36" s="24" customFormat="1" ht="13.2">
      <c r="A12" s="31"/>
      <c r="B12" s="38"/>
      <c r="C12" s="33"/>
      <c r="D12" s="39"/>
      <c r="E12" s="50"/>
      <c r="F12" s="51"/>
      <c r="G12" s="52"/>
      <c r="H12" s="52"/>
      <c r="I12" s="52"/>
      <c r="J12" s="87"/>
      <c r="K12" s="50"/>
      <c r="L12" s="53"/>
      <c r="M12" s="54"/>
      <c r="N12" s="55"/>
      <c r="P12" s="68"/>
      <c r="Q12" s="47"/>
      <c r="R12" s="46"/>
      <c r="S12" s="47"/>
      <c r="T12" s="49"/>
      <c r="U12" s="47"/>
      <c r="V12" s="49"/>
      <c r="W12" s="47"/>
      <c r="X12" s="49"/>
      <c r="Y12" s="47"/>
      <c r="Z12" s="56"/>
      <c r="AA12" s="47"/>
      <c r="AB12" s="49"/>
      <c r="AC12" s="47"/>
      <c r="AD12" s="49"/>
      <c r="AE12" s="47"/>
      <c r="AF12" s="49"/>
      <c r="AG12" s="47"/>
      <c r="AH12" s="49"/>
      <c r="AI12" s="47"/>
      <c r="AJ12" s="49"/>
    </row>
    <row r="13" spans="1:36" s="24" customFormat="1" ht="13.2">
      <c r="A13" s="31" t="s">
        <v>8</v>
      </c>
      <c r="B13" s="38" t="s">
        <v>6</v>
      </c>
      <c r="C13" s="33">
        <v>2</v>
      </c>
      <c r="D13" s="39">
        <v>3750</v>
      </c>
      <c r="E13" s="34">
        <v>0</v>
      </c>
      <c r="F13" s="40">
        <v>0</v>
      </c>
      <c r="G13" s="14">
        <v>0</v>
      </c>
      <c r="H13" s="14">
        <v>0</v>
      </c>
      <c r="I13" s="14">
        <v>3</v>
      </c>
      <c r="J13" s="15">
        <v>2051</v>
      </c>
      <c r="K13" s="40">
        <v>1</v>
      </c>
      <c r="L13" s="42">
        <v>650</v>
      </c>
      <c r="M13" s="43">
        <f t="shared" si="0"/>
        <v>4</v>
      </c>
      <c r="N13" s="48">
        <f t="shared" si="1"/>
        <v>2701</v>
      </c>
      <c r="P13" s="68"/>
      <c r="Q13" s="47"/>
      <c r="R13" s="46"/>
      <c r="S13" s="47"/>
      <c r="T13" s="49"/>
      <c r="U13" s="47"/>
      <c r="V13" s="49"/>
      <c r="W13" s="47"/>
      <c r="X13" s="49"/>
      <c r="Y13" s="47"/>
      <c r="Z13" s="47"/>
      <c r="AA13" s="47"/>
      <c r="AB13" s="49"/>
      <c r="AC13" s="47"/>
      <c r="AD13" s="49"/>
      <c r="AE13" s="47"/>
      <c r="AF13" s="49"/>
      <c r="AG13" s="47"/>
      <c r="AH13" s="49"/>
      <c r="AI13" s="47"/>
      <c r="AJ13" s="49"/>
    </row>
    <row r="14" spans="1:36" s="24" customFormat="1" ht="13.2">
      <c r="A14" s="31" t="s">
        <v>9</v>
      </c>
      <c r="B14" s="38" t="s">
        <v>7</v>
      </c>
      <c r="C14" s="33">
        <v>5</v>
      </c>
      <c r="D14" s="39">
        <v>343</v>
      </c>
      <c r="E14" s="34">
        <v>5</v>
      </c>
      <c r="F14" s="40">
        <v>1490</v>
      </c>
      <c r="G14" s="14">
        <v>1</v>
      </c>
      <c r="H14" s="14">
        <v>8</v>
      </c>
      <c r="I14" s="14">
        <v>0</v>
      </c>
      <c r="J14" s="15">
        <v>0</v>
      </c>
      <c r="K14" s="40">
        <v>0</v>
      </c>
      <c r="L14" s="42">
        <v>0</v>
      </c>
      <c r="M14" s="43">
        <f t="shared" si="0"/>
        <v>6</v>
      </c>
      <c r="N14" s="48">
        <f t="shared" si="1"/>
        <v>1498</v>
      </c>
      <c r="P14" s="68"/>
      <c r="Q14" s="47"/>
      <c r="R14" s="46"/>
      <c r="S14" s="47"/>
      <c r="T14" s="49"/>
      <c r="U14" s="47"/>
      <c r="V14" s="49"/>
      <c r="W14" s="47"/>
      <c r="X14" s="49"/>
      <c r="Y14" s="47"/>
      <c r="Z14" s="47"/>
      <c r="AA14" s="47"/>
      <c r="AB14" s="49"/>
      <c r="AC14" s="47"/>
      <c r="AD14" s="49"/>
      <c r="AE14" s="47"/>
      <c r="AF14" s="49"/>
      <c r="AG14" s="47"/>
      <c r="AH14" s="49"/>
      <c r="AI14" s="47"/>
      <c r="AJ14" s="49"/>
    </row>
    <row r="15" spans="1:36" s="24" customFormat="1" ht="13.2">
      <c r="A15" s="31"/>
      <c r="B15" s="38"/>
      <c r="C15" s="33"/>
      <c r="D15" s="39"/>
      <c r="E15" s="50"/>
      <c r="F15" s="51"/>
      <c r="G15" s="52"/>
      <c r="H15" s="52"/>
      <c r="I15" s="52"/>
      <c r="J15" s="87"/>
      <c r="K15" s="50"/>
      <c r="L15" s="53"/>
      <c r="M15" s="54"/>
      <c r="N15" s="55"/>
      <c r="P15" s="68"/>
      <c r="Q15" s="47"/>
      <c r="R15" s="46"/>
      <c r="S15" s="47"/>
      <c r="T15" s="49"/>
      <c r="U15" s="47"/>
      <c r="V15" s="49"/>
      <c r="W15" s="47"/>
      <c r="X15" s="49"/>
      <c r="Y15" s="47"/>
      <c r="Z15" s="56"/>
      <c r="AA15" s="47"/>
      <c r="AB15" s="49"/>
      <c r="AC15" s="47"/>
      <c r="AD15" s="49"/>
      <c r="AE15" s="47"/>
      <c r="AF15" s="49"/>
      <c r="AG15" s="47"/>
      <c r="AH15" s="49"/>
      <c r="AI15" s="47"/>
      <c r="AJ15" s="49"/>
    </row>
    <row r="16" spans="1:36" s="24" customFormat="1" ht="13.2">
      <c r="A16" s="31" t="s">
        <v>10</v>
      </c>
      <c r="B16" s="38" t="s">
        <v>6</v>
      </c>
      <c r="C16" s="33">
        <v>0</v>
      </c>
      <c r="D16" s="39">
        <v>0</v>
      </c>
      <c r="E16" s="34">
        <v>2</v>
      </c>
      <c r="F16" s="40">
        <v>6817.3620000000001</v>
      </c>
      <c r="G16" s="14">
        <v>1</v>
      </c>
      <c r="H16" s="14">
        <v>51000</v>
      </c>
      <c r="I16" s="14">
        <v>0</v>
      </c>
      <c r="J16" s="15">
        <v>0</v>
      </c>
      <c r="K16" s="40">
        <v>0</v>
      </c>
      <c r="L16" s="42">
        <v>0</v>
      </c>
      <c r="M16" s="43">
        <f t="shared" si="0"/>
        <v>3</v>
      </c>
      <c r="N16" s="48">
        <f t="shared" si="1"/>
        <v>57817.362000000001</v>
      </c>
      <c r="P16" s="68"/>
      <c r="Q16" s="47"/>
      <c r="R16" s="46"/>
      <c r="S16" s="47"/>
      <c r="T16" s="49"/>
      <c r="U16" s="47"/>
      <c r="V16" s="49"/>
      <c r="W16" s="47"/>
      <c r="X16" s="49"/>
      <c r="Y16" s="47"/>
      <c r="Z16" s="47"/>
      <c r="AA16" s="47"/>
      <c r="AB16" s="49"/>
      <c r="AC16" s="47"/>
      <c r="AD16" s="49"/>
      <c r="AE16" s="47"/>
      <c r="AF16" s="49"/>
      <c r="AG16" s="47"/>
      <c r="AH16" s="49"/>
      <c r="AI16" s="47"/>
      <c r="AJ16" s="49"/>
    </row>
    <row r="17" spans="1:36" s="24" customFormat="1" ht="13.2">
      <c r="A17" s="31"/>
      <c r="B17" s="38" t="s">
        <v>7</v>
      </c>
      <c r="C17" s="33">
        <v>8</v>
      </c>
      <c r="D17" s="39">
        <v>6760</v>
      </c>
      <c r="E17" s="34">
        <v>1</v>
      </c>
      <c r="F17" s="40">
        <v>3444.1619999999998</v>
      </c>
      <c r="G17" s="14">
        <v>4</v>
      </c>
      <c r="H17" s="14">
        <v>2210.4</v>
      </c>
      <c r="I17" s="14">
        <v>2</v>
      </c>
      <c r="J17" s="15">
        <v>1540</v>
      </c>
      <c r="K17" s="40">
        <v>0</v>
      </c>
      <c r="L17" s="42">
        <v>0</v>
      </c>
      <c r="M17" s="43">
        <f t="shared" si="0"/>
        <v>7</v>
      </c>
      <c r="N17" s="48">
        <f t="shared" si="1"/>
        <v>7194.5619999999999</v>
      </c>
      <c r="P17" s="68"/>
      <c r="Q17" s="47"/>
      <c r="R17" s="46"/>
      <c r="S17" s="47"/>
      <c r="T17" s="49"/>
      <c r="U17" s="47"/>
      <c r="V17" s="49"/>
      <c r="W17" s="47"/>
      <c r="X17" s="49"/>
      <c r="Y17" s="47"/>
      <c r="Z17" s="47"/>
      <c r="AA17" s="47"/>
      <c r="AB17" s="49"/>
      <c r="AC17" s="47"/>
      <c r="AD17" s="49"/>
      <c r="AE17" s="47"/>
      <c r="AF17" s="49"/>
      <c r="AG17" s="47"/>
      <c r="AH17" s="49"/>
      <c r="AI17" s="47"/>
      <c r="AJ17" s="49"/>
    </row>
    <row r="18" spans="1:36" s="24" customFormat="1" ht="13.2">
      <c r="A18" s="31"/>
      <c r="B18" s="38"/>
      <c r="C18" s="33"/>
      <c r="D18" s="39"/>
      <c r="E18" s="50"/>
      <c r="F18" s="51"/>
      <c r="G18" s="52"/>
      <c r="H18" s="52"/>
      <c r="I18" s="52"/>
      <c r="J18" s="87"/>
      <c r="K18" s="50"/>
      <c r="L18" s="53"/>
      <c r="M18" s="54"/>
      <c r="N18" s="55"/>
      <c r="P18" s="68"/>
      <c r="Q18" s="47"/>
      <c r="R18" s="46"/>
      <c r="S18" s="47"/>
      <c r="T18" s="49"/>
      <c r="U18" s="47"/>
      <c r="V18" s="49"/>
      <c r="W18" s="47"/>
      <c r="X18" s="49"/>
      <c r="Y18" s="47"/>
      <c r="Z18" s="56"/>
      <c r="AA18" s="47"/>
      <c r="AB18" s="49"/>
      <c r="AC18" s="47"/>
      <c r="AD18" s="49"/>
      <c r="AE18" s="47"/>
      <c r="AF18" s="49"/>
      <c r="AG18" s="47"/>
      <c r="AH18" s="49"/>
      <c r="AI18" s="47"/>
      <c r="AJ18" s="49"/>
    </row>
    <row r="19" spans="1:36" s="24" customFormat="1" ht="13.2">
      <c r="A19" s="31" t="s">
        <v>11</v>
      </c>
      <c r="B19" s="38" t="s">
        <v>6</v>
      </c>
      <c r="C19" s="33">
        <v>2</v>
      </c>
      <c r="D19" s="39">
        <v>3500</v>
      </c>
      <c r="E19" s="34">
        <v>0</v>
      </c>
      <c r="F19" s="40">
        <v>0</v>
      </c>
      <c r="G19" s="14">
        <v>0</v>
      </c>
      <c r="H19" s="14">
        <v>0</v>
      </c>
      <c r="I19" s="14">
        <v>1</v>
      </c>
      <c r="J19" s="15">
        <v>680</v>
      </c>
      <c r="K19" s="40">
        <v>1</v>
      </c>
      <c r="L19" s="42">
        <v>3500</v>
      </c>
      <c r="M19" s="43">
        <f t="shared" si="0"/>
        <v>2</v>
      </c>
      <c r="N19" s="48">
        <f t="shared" si="1"/>
        <v>4180</v>
      </c>
      <c r="P19" s="68"/>
      <c r="Q19" s="47"/>
      <c r="R19" s="46"/>
      <c r="S19" s="47"/>
      <c r="T19" s="49"/>
      <c r="U19" s="47"/>
      <c r="V19" s="49"/>
      <c r="W19" s="47"/>
      <c r="X19" s="49"/>
      <c r="Y19" s="47"/>
      <c r="Z19" s="47"/>
      <c r="AA19" s="47"/>
      <c r="AB19" s="49"/>
      <c r="AC19" s="47"/>
      <c r="AD19" s="49"/>
      <c r="AE19" s="47"/>
      <c r="AF19" s="49"/>
      <c r="AG19" s="47"/>
      <c r="AH19" s="49"/>
      <c r="AI19" s="47"/>
      <c r="AJ19" s="49"/>
    </row>
    <row r="20" spans="1:36" s="24" customFormat="1" ht="13.2">
      <c r="A20" s="31"/>
      <c r="B20" s="38" t="s">
        <v>7</v>
      </c>
      <c r="C20" s="33">
        <v>1</v>
      </c>
      <c r="D20" s="39">
        <v>49</v>
      </c>
      <c r="E20" s="34">
        <v>0</v>
      </c>
      <c r="F20" s="40">
        <v>0</v>
      </c>
      <c r="G20" s="14">
        <v>0</v>
      </c>
      <c r="H20" s="14">
        <v>0</v>
      </c>
      <c r="I20" s="14">
        <v>1</v>
      </c>
      <c r="J20" s="15">
        <v>30</v>
      </c>
      <c r="K20" s="40">
        <v>0</v>
      </c>
      <c r="L20" s="42">
        <v>0</v>
      </c>
      <c r="M20" s="43">
        <f t="shared" si="0"/>
        <v>1</v>
      </c>
      <c r="N20" s="48">
        <f t="shared" si="1"/>
        <v>30</v>
      </c>
      <c r="P20" s="68"/>
      <c r="Q20" s="47"/>
      <c r="R20" s="46"/>
      <c r="S20" s="47"/>
      <c r="T20" s="49"/>
      <c r="U20" s="47"/>
      <c r="V20" s="49"/>
      <c r="W20" s="47"/>
      <c r="X20" s="49"/>
      <c r="Y20" s="47"/>
      <c r="Z20" s="47"/>
      <c r="AA20" s="47"/>
      <c r="AB20" s="49"/>
      <c r="AC20" s="47"/>
      <c r="AD20" s="49"/>
      <c r="AE20" s="47"/>
      <c r="AF20" s="49"/>
      <c r="AG20" s="47"/>
      <c r="AH20" s="49"/>
      <c r="AI20" s="47"/>
      <c r="AJ20" s="49"/>
    </row>
    <row r="21" spans="1:36" s="24" customFormat="1" ht="13.2">
      <c r="A21" s="31"/>
      <c r="B21" s="38"/>
      <c r="C21" s="33"/>
      <c r="D21" s="39"/>
      <c r="E21" s="50"/>
      <c r="F21" s="51"/>
      <c r="G21" s="52"/>
      <c r="H21" s="52"/>
      <c r="I21" s="52"/>
      <c r="J21" s="87"/>
      <c r="K21" s="50"/>
      <c r="L21" s="53"/>
      <c r="M21" s="54"/>
      <c r="N21" s="55"/>
      <c r="P21" s="68"/>
      <c r="Q21" s="47"/>
      <c r="R21" s="46"/>
      <c r="S21" s="47"/>
      <c r="T21" s="49"/>
      <c r="U21" s="47"/>
      <c r="V21" s="49"/>
      <c r="W21" s="47"/>
      <c r="X21" s="49"/>
      <c r="Y21" s="47"/>
      <c r="Z21" s="56"/>
      <c r="AA21" s="47"/>
      <c r="AB21" s="49"/>
      <c r="AC21" s="47"/>
      <c r="AD21" s="49"/>
      <c r="AE21" s="47"/>
      <c r="AF21" s="49"/>
      <c r="AG21" s="47"/>
      <c r="AH21" s="49"/>
      <c r="AI21" s="47"/>
      <c r="AJ21" s="49"/>
    </row>
    <row r="22" spans="1:36" s="24" customFormat="1" ht="13.2">
      <c r="A22" s="31" t="s">
        <v>12</v>
      </c>
      <c r="B22" s="38" t="s">
        <v>6</v>
      </c>
      <c r="C22" s="33">
        <v>16</v>
      </c>
      <c r="D22" s="39">
        <v>9257</v>
      </c>
      <c r="E22" s="34">
        <v>1</v>
      </c>
      <c r="F22" s="40">
        <v>239</v>
      </c>
      <c r="G22" s="14">
        <v>3</v>
      </c>
      <c r="H22" s="14">
        <v>17527.421999999999</v>
      </c>
      <c r="I22" s="14">
        <v>4</v>
      </c>
      <c r="J22" s="15">
        <v>5040</v>
      </c>
      <c r="K22" s="40">
        <v>1</v>
      </c>
      <c r="L22" s="42">
        <v>350</v>
      </c>
      <c r="M22" s="43">
        <f t="shared" si="0"/>
        <v>9</v>
      </c>
      <c r="N22" s="48">
        <f t="shared" si="1"/>
        <v>23156.421999999999</v>
      </c>
      <c r="P22" s="68"/>
      <c r="Q22" s="47"/>
      <c r="R22" s="46"/>
      <c r="S22" s="47"/>
      <c r="T22" s="49"/>
      <c r="U22" s="47"/>
      <c r="V22" s="49"/>
      <c r="W22" s="47"/>
      <c r="X22" s="49"/>
      <c r="Y22" s="47"/>
      <c r="Z22" s="47"/>
      <c r="AA22" s="47"/>
      <c r="AB22" s="49"/>
      <c r="AC22" s="47"/>
      <c r="AD22" s="49"/>
      <c r="AE22" s="47"/>
      <c r="AF22" s="49"/>
      <c r="AG22" s="47"/>
      <c r="AH22" s="49"/>
      <c r="AI22" s="47"/>
      <c r="AJ22" s="49"/>
    </row>
    <row r="23" spans="1:36" s="24" customFormat="1" ht="13.2">
      <c r="A23" s="31"/>
      <c r="B23" s="38" t="s">
        <v>7</v>
      </c>
      <c r="C23" s="33">
        <v>98</v>
      </c>
      <c r="D23" s="39">
        <v>25065</v>
      </c>
      <c r="E23" s="34">
        <v>22</v>
      </c>
      <c r="F23" s="40">
        <v>1302.28</v>
      </c>
      <c r="G23" s="14">
        <v>23</v>
      </c>
      <c r="H23" s="14">
        <v>2788.8360000000002</v>
      </c>
      <c r="I23" s="14">
        <v>22</v>
      </c>
      <c r="J23" s="15">
        <v>2135</v>
      </c>
      <c r="K23" s="40">
        <v>28</v>
      </c>
      <c r="L23" s="42">
        <v>2900.1130000000003</v>
      </c>
      <c r="M23" s="43">
        <f t="shared" si="0"/>
        <v>95</v>
      </c>
      <c r="N23" s="48">
        <f t="shared" si="1"/>
        <v>9126.2289999999994</v>
      </c>
      <c r="P23" s="68"/>
      <c r="Q23" s="47"/>
      <c r="R23" s="46"/>
      <c r="S23" s="47"/>
      <c r="T23" s="49"/>
      <c r="U23" s="47"/>
      <c r="V23" s="49"/>
      <c r="W23" s="47"/>
      <c r="X23" s="49"/>
      <c r="Y23" s="47"/>
      <c r="Z23" s="47"/>
      <c r="AA23" s="47"/>
      <c r="AB23" s="49"/>
      <c r="AC23" s="47"/>
      <c r="AD23" s="49"/>
      <c r="AE23" s="47"/>
      <c r="AF23" s="49"/>
      <c r="AG23" s="47"/>
      <c r="AH23" s="49"/>
      <c r="AI23" s="47"/>
      <c r="AJ23" s="49"/>
    </row>
    <row r="24" spans="1:36" s="24" customFormat="1" ht="13.2">
      <c r="A24" s="31"/>
      <c r="B24" s="38"/>
      <c r="C24" s="33"/>
      <c r="D24" s="39"/>
      <c r="E24" s="50"/>
      <c r="F24" s="51"/>
      <c r="G24" s="52"/>
      <c r="H24" s="52"/>
      <c r="I24" s="52"/>
      <c r="J24" s="87"/>
      <c r="K24" s="50"/>
      <c r="L24" s="53"/>
      <c r="M24" s="54"/>
      <c r="N24" s="55"/>
      <c r="P24" s="68"/>
      <c r="Q24" s="47"/>
      <c r="R24" s="46"/>
      <c r="S24" s="47"/>
      <c r="T24" s="49"/>
      <c r="U24" s="47"/>
      <c r="V24" s="49"/>
      <c r="W24" s="47"/>
      <c r="X24" s="49"/>
      <c r="Y24" s="47"/>
      <c r="Z24" s="56"/>
      <c r="AA24" s="47"/>
      <c r="AB24" s="49"/>
      <c r="AC24" s="47"/>
      <c r="AD24" s="49"/>
      <c r="AE24" s="47"/>
      <c r="AF24" s="49"/>
      <c r="AG24" s="47"/>
      <c r="AH24" s="49"/>
      <c r="AI24" s="47"/>
      <c r="AJ24" s="49"/>
    </row>
    <row r="25" spans="1:36" s="24" customFormat="1" ht="13.2">
      <c r="A25" s="31" t="s">
        <v>13</v>
      </c>
      <c r="B25" s="38" t="s">
        <v>6</v>
      </c>
      <c r="C25" s="33">
        <v>1</v>
      </c>
      <c r="D25" s="39">
        <v>90</v>
      </c>
      <c r="E25" s="34">
        <v>0</v>
      </c>
      <c r="F25" s="40">
        <v>0</v>
      </c>
      <c r="G25" s="14">
        <v>0</v>
      </c>
      <c r="H25" s="14">
        <v>0</v>
      </c>
      <c r="I25" s="14">
        <v>0</v>
      </c>
      <c r="J25" s="15">
        <v>0</v>
      </c>
      <c r="K25" s="40">
        <v>1</v>
      </c>
      <c r="L25" s="42">
        <v>90</v>
      </c>
      <c r="M25" s="43">
        <f t="shared" si="0"/>
        <v>1</v>
      </c>
      <c r="N25" s="48">
        <f t="shared" si="1"/>
        <v>90</v>
      </c>
      <c r="P25" s="68"/>
      <c r="Q25" s="47"/>
      <c r="R25" s="46"/>
      <c r="S25" s="47"/>
      <c r="T25" s="49"/>
      <c r="U25" s="47"/>
      <c r="V25" s="49"/>
      <c r="W25" s="47"/>
      <c r="X25" s="49"/>
      <c r="Y25" s="47"/>
      <c r="Z25" s="47"/>
      <c r="AA25" s="47"/>
      <c r="AB25" s="49"/>
      <c r="AC25" s="47"/>
      <c r="AD25" s="49"/>
      <c r="AE25" s="47"/>
      <c r="AF25" s="49"/>
      <c r="AG25" s="47"/>
      <c r="AH25" s="49"/>
      <c r="AI25" s="47"/>
      <c r="AJ25" s="49"/>
    </row>
    <row r="26" spans="1:36" s="24" customFormat="1" ht="13.2">
      <c r="A26" s="31"/>
      <c r="B26" s="38" t="s">
        <v>7</v>
      </c>
      <c r="C26" s="33">
        <v>0</v>
      </c>
      <c r="D26" s="39">
        <v>0</v>
      </c>
      <c r="E26" s="34">
        <v>0</v>
      </c>
      <c r="F26" s="40">
        <v>0</v>
      </c>
      <c r="G26" s="14">
        <v>1</v>
      </c>
      <c r="H26" s="14">
        <v>210</v>
      </c>
      <c r="I26" s="14">
        <v>0</v>
      </c>
      <c r="J26" s="15">
        <v>0</v>
      </c>
      <c r="K26" s="40">
        <v>1</v>
      </c>
      <c r="L26" s="42">
        <v>150</v>
      </c>
      <c r="M26" s="43">
        <f t="shared" si="0"/>
        <v>2</v>
      </c>
      <c r="N26" s="48">
        <f t="shared" si="1"/>
        <v>360</v>
      </c>
      <c r="P26" s="68"/>
      <c r="Q26" s="47"/>
      <c r="R26" s="46"/>
      <c r="S26" s="47"/>
      <c r="T26" s="49"/>
      <c r="U26" s="47"/>
      <c r="V26" s="49"/>
      <c r="W26" s="47"/>
      <c r="X26" s="49"/>
      <c r="Y26" s="47"/>
      <c r="Z26" s="47"/>
      <c r="AA26" s="47"/>
      <c r="AB26" s="49"/>
      <c r="AC26" s="47"/>
      <c r="AD26" s="49"/>
      <c r="AE26" s="47"/>
      <c r="AF26" s="49"/>
      <c r="AG26" s="47"/>
      <c r="AH26" s="49"/>
      <c r="AI26" s="47"/>
      <c r="AJ26" s="49"/>
    </row>
    <row r="27" spans="1:36" s="24" customFormat="1" ht="13.2">
      <c r="A27" s="31"/>
      <c r="B27" s="38"/>
      <c r="C27" s="33"/>
      <c r="D27" s="39"/>
      <c r="E27" s="50"/>
      <c r="F27" s="51"/>
      <c r="G27" s="52"/>
      <c r="H27" s="52"/>
      <c r="I27" s="52"/>
      <c r="J27" s="87"/>
      <c r="K27" s="50"/>
      <c r="L27" s="53"/>
      <c r="M27" s="54"/>
      <c r="N27" s="55"/>
      <c r="P27" s="68"/>
      <c r="Q27" s="47"/>
      <c r="R27" s="46"/>
      <c r="S27" s="47"/>
      <c r="T27" s="49"/>
      <c r="U27" s="47"/>
      <c r="V27" s="49"/>
      <c r="W27" s="47"/>
      <c r="X27" s="49"/>
      <c r="Y27" s="47"/>
      <c r="Z27" s="56"/>
      <c r="AA27" s="47"/>
      <c r="AB27" s="49"/>
      <c r="AC27" s="47"/>
      <c r="AD27" s="49"/>
      <c r="AE27" s="47"/>
      <c r="AF27" s="49"/>
      <c r="AG27" s="47"/>
      <c r="AH27" s="49"/>
      <c r="AI27" s="47"/>
      <c r="AJ27" s="49"/>
    </row>
    <row r="28" spans="1:36" s="24" customFormat="1" ht="13.2">
      <c r="A28" s="31" t="s">
        <v>14</v>
      </c>
      <c r="B28" s="38" t="s">
        <v>6</v>
      </c>
      <c r="C28" s="33">
        <v>6</v>
      </c>
      <c r="D28" s="39">
        <v>7622</v>
      </c>
      <c r="E28" s="34">
        <v>1</v>
      </c>
      <c r="F28" s="40">
        <v>3500</v>
      </c>
      <c r="G28" s="14">
        <v>1</v>
      </c>
      <c r="H28" s="14">
        <v>2500</v>
      </c>
      <c r="I28" s="14">
        <v>0</v>
      </c>
      <c r="J28" s="15">
        <v>0</v>
      </c>
      <c r="K28" s="40">
        <v>0</v>
      </c>
      <c r="L28" s="42">
        <v>0</v>
      </c>
      <c r="M28" s="43">
        <f t="shared" si="0"/>
        <v>2</v>
      </c>
      <c r="N28" s="48">
        <f t="shared" si="1"/>
        <v>6000</v>
      </c>
      <c r="P28" s="68"/>
      <c r="Q28" s="47"/>
      <c r="R28" s="46"/>
      <c r="S28" s="47"/>
      <c r="T28" s="49"/>
      <c r="U28" s="47"/>
      <c r="V28" s="49"/>
      <c r="W28" s="47"/>
      <c r="X28" s="49"/>
      <c r="Y28" s="47"/>
      <c r="Z28" s="47"/>
      <c r="AA28" s="47"/>
      <c r="AB28" s="49"/>
      <c r="AC28" s="47"/>
      <c r="AD28" s="49"/>
      <c r="AE28" s="47"/>
      <c r="AF28" s="49"/>
      <c r="AG28" s="47"/>
      <c r="AH28" s="49"/>
      <c r="AI28" s="47"/>
      <c r="AJ28" s="49"/>
    </row>
    <row r="29" spans="1:36" s="24" customFormat="1" ht="13.2">
      <c r="A29" s="31" t="s">
        <v>15</v>
      </c>
      <c r="B29" s="38" t="s">
        <v>7</v>
      </c>
      <c r="C29" s="33">
        <v>0</v>
      </c>
      <c r="D29" s="39">
        <v>0</v>
      </c>
      <c r="E29" s="34">
        <v>0</v>
      </c>
      <c r="F29" s="40">
        <v>0</v>
      </c>
      <c r="G29" s="14">
        <v>1</v>
      </c>
      <c r="H29" s="14">
        <v>138.17699999999999</v>
      </c>
      <c r="I29" s="14">
        <v>0</v>
      </c>
      <c r="J29" s="15">
        <v>0</v>
      </c>
      <c r="K29" s="40">
        <v>0</v>
      </c>
      <c r="L29" s="42">
        <v>0</v>
      </c>
      <c r="M29" s="43">
        <f t="shared" si="0"/>
        <v>1</v>
      </c>
      <c r="N29" s="48">
        <f t="shared" si="1"/>
        <v>138.17699999999999</v>
      </c>
      <c r="P29" s="68"/>
      <c r="Q29" s="47"/>
      <c r="R29" s="46"/>
      <c r="S29" s="47"/>
      <c r="T29" s="49"/>
      <c r="U29" s="47"/>
      <c r="V29" s="49"/>
      <c r="W29" s="47"/>
      <c r="X29" s="49"/>
      <c r="Y29" s="47"/>
      <c r="Z29" s="47"/>
      <c r="AA29" s="47"/>
      <c r="AB29" s="49"/>
      <c r="AC29" s="47"/>
      <c r="AD29" s="49"/>
      <c r="AE29" s="47"/>
      <c r="AF29" s="49"/>
      <c r="AG29" s="47"/>
      <c r="AH29" s="49"/>
      <c r="AI29" s="47"/>
      <c r="AJ29" s="49"/>
    </row>
    <row r="30" spans="1:36" s="24" customFormat="1" ht="13.2">
      <c r="A30" s="31"/>
      <c r="B30" s="38"/>
      <c r="C30" s="33"/>
      <c r="D30" s="39"/>
      <c r="E30" s="50"/>
      <c r="F30" s="51"/>
      <c r="G30" s="52"/>
      <c r="H30" s="52"/>
      <c r="I30" s="52"/>
      <c r="J30" s="87"/>
      <c r="K30" s="50"/>
      <c r="L30" s="53"/>
      <c r="M30" s="54"/>
      <c r="N30" s="55"/>
      <c r="P30" s="68"/>
      <c r="Q30" s="47"/>
      <c r="R30" s="46"/>
      <c r="S30" s="47"/>
      <c r="T30" s="49"/>
      <c r="U30" s="47"/>
      <c r="V30" s="49"/>
      <c r="W30" s="47"/>
      <c r="X30" s="49"/>
      <c r="Y30" s="47"/>
      <c r="Z30" s="47"/>
      <c r="AA30" s="47"/>
      <c r="AB30" s="49"/>
      <c r="AC30" s="47"/>
      <c r="AD30" s="49"/>
      <c r="AE30" s="47"/>
      <c r="AF30" s="49"/>
      <c r="AG30" s="47"/>
      <c r="AH30" s="49"/>
      <c r="AI30" s="47"/>
      <c r="AJ30" s="49"/>
    </row>
    <row r="31" spans="1:36" s="24" customFormat="1" ht="13.2">
      <c r="A31" s="31" t="s">
        <v>18</v>
      </c>
      <c r="B31" s="38" t="s">
        <v>6</v>
      </c>
      <c r="C31" s="33">
        <v>2</v>
      </c>
      <c r="D31" s="39">
        <v>1877</v>
      </c>
      <c r="E31" s="34">
        <v>0</v>
      </c>
      <c r="F31" s="40">
        <v>0</v>
      </c>
      <c r="G31" s="14">
        <v>6</v>
      </c>
      <c r="H31" s="14">
        <v>21402.438999999998</v>
      </c>
      <c r="I31" s="14">
        <v>2</v>
      </c>
      <c r="J31" s="15">
        <v>24667</v>
      </c>
      <c r="K31" s="508">
        <v>0</v>
      </c>
      <c r="L31" s="509">
        <v>0</v>
      </c>
      <c r="M31" s="43">
        <f t="shared" si="0"/>
        <v>8</v>
      </c>
      <c r="N31" s="48">
        <f t="shared" si="1"/>
        <v>46069.438999999998</v>
      </c>
      <c r="P31" s="68"/>
      <c r="Q31" s="47"/>
      <c r="R31" s="46"/>
      <c r="S31" s="47"/>
      <c r="T31" s="49"/>
      <c r="U31" s="47"/>
      <c r="V31" s="49"/>
      <c r="W31" s="47"/>
      <c r="X31" s="49"/>
      <c r="Y31" s="47"/>
      <c r="Z31" s="47"/>
      <c r="AA31" s="47"/>
      <c r="AB31" s="49"/>
      <c r="AC31" s="47"/>
      <c r="AD31" s="49"/>
      <c r="AE31" s="47"/>
      <c r="AF31" s="49"/>
      <c r="AG31" s="47"/>
      <c r="AH31" s="49"/>
      <c r="AI31" s="47"/>
      <c r="AJ31" s="49"/>
    </row>
    <row r="32" spans="1:36" s="24" customFormat="1" ht="13.2">
      <c r="A32" s="31"/>
      <c r="B32" s="38" t="s">
        <v>7</v>
      </c>
      <c r="C32" s="33">
        <v>1</v>
      </c>
      <c r="D32" s="39">
        <v>230</v>
      </c>
      <c r="E32" s="34">
        <v>0</v>
      </c>
      <c r="F32" s="40">
        <v>0</v>
      </c>
      <c r="G32" s="14">
        <v>0</v>
      </c>
      <c r="H32" s="14">
        <v>0</v>
      </c>
      <c r="I32" s="14">
        <v>3</v>
      </c>
      <c r="J32" s="15">
        <v>1289</v>
      </c>
      <c r="K32" s="508">
        <v>1</v>
      </c>
      <c r="L32" s="509">
        <v>500</v>
      </c>
      <c r="M32" s="43">
        <f t="shared" si="0"/>
        <v>4</v>
      </c>
      <c r="N32" s="48">
        <f t="shared" si="1"/>
        <v>1789</v>
      </c>
      <c r="P32" s="68"/>
      <c r="Q32" s="47"/>
      <c r="R32" s="46"/>
      <c r="S32" s="47"/>
      <c r="T32" s="49"/>
      <c r="U32" s="47"/>
      <c r="V32" s="49"/>
      <c r="W32" s="47"/>
      <c r="X32" s="49"/>
      <c r="Y32" s="47"/>
      <c r="Z32" s="47"/>
      <c r="AA32" s="47"/>
      <c r="AB32" s="49"/>
      <c r="AC32" s="47"/>
      <c r="AD32" s="49"/>
      <c r="AE32" s="47"/>
      <c r="AF32" s="49"/>
      <c r="AG32" s="47"/>
      <c r="AH32" s="49"/>
      <c r="AI32" s="47"/>
      <c r="AJ32" s="49"/>
    </row>
    <row r="33" spans="1:36" s="24" customFormat="1" ht="13.2">
      <c r="A33" s="31"/>
      <c r="B33" s="38"/>
      <c r="C33" s="33"/>
      <c r="D33" s="39"/>
      <c r="E33" s="50"/>
      <c r="F33" s="51"/>
      <c r="G33" s="52"/>
      <c r="H33" s="52"/>
      <c r="I33" s="52"/>
      <c r="J33" s="87"/>
      <c r="K33" s="50"/>
      <c r="L33" s="53"/>
      <c r="M33" s="54"/>
      <c r="N33" s="55"/>
      <c r="P33" s="68"/>
      <c r="Q33" s="47"/>
      <c r="R33" s="46"/>
      <c r="S33" s="47"/>
      <c r="T33" s="49"/>
      <c r="U33" s="47"/>
      <c r="V33" s="49"/>
      <c r="W33" s="47"/>
      <c r="X33" s="49"/>
      <c r="Y33" s="47"/>
      <c r="Z33" s="56"/>
      <c r="AA33" s="47"/>
      <c r="AB33" s="49"/>
      <c r="AC33" s="47"/>
      <c r="AD33" s="49"/>
      <c r="AE33" s="47"/>
      <c r="AF33" s="49"/>
      <c r="AG33" s="47"/>
      <c r="AH33" s="49"/>
      <c r="AI33" s="47"/>
      <c r="AJ33" s="49"/>
    </row>
    <row r="34" spans="1:36" s="24" customFormat="1" ht="13.2">
      <c r="A34" s="31" t="s">
        <v>38</v>
      </c>
      <c r="B34" s="38"/>
      <c r="C34" s="33">
        <v>118</v>
      </c>
      <c r="D34" s="39">
        <v>61116</v>
      </c>
      <c r="E34" s="34">
        <v>33</v>
      </c>
      <c r="F34" s="40">
        <v>6831.6489999999994</v>
      </c>
      <c r="G34" s="14">
        <v>14</v>
      </c>
      <c r="H34" s="14">
        <v>2587</v>
      </c>
      <c r="I34" s="14">
        <v>22</v>
      </c>
      <c r="J34" s="15">
        <v>13806.387000000001</v>
      </c>
      <c r="K34" s="40">
        <v>25</v>
      </c>
      <c r="L34" s="42">
        <v>16818.207999999999</v>
      </c>
      <c r="M34" s="43">
        <f t="shared" si="0"/>
        <v>94</v>
      </c>
      <c r="N34" s="48">
        <f t="shared" si="1"/>
        <v>40043.243999999999</v>
      </c>
      <c r="P34" s="68"/>
      <c r="Q34" s="47"/>
      <c r="R34" s="46"/>
      <c r="S34" s="47"/>
      <c r="T34" s="49"/>
      <c r="U34" s="47"/>
      <c r="V34" s="49"/>
      <c r="W34" s="47"/>
      <c r="X34" s="49"/>
      <c r="Y34" s="47"/>
      <c r="Z34" s="47"/>
      <c r="AA34" s="47"/>
      <c r="AB34" s="49"/>
      <c r="AC34" s="47"/>
      <c r="AD34" s="49"/>
      <c r="AE34" s="47"/>
      <c r="AF34" s="49"/>
      <c r="AG34" s="47"/>
      <c r="AH34" s="49"/>
      <c r="AI34" s="47"/>
      <c r="AJ34" s="49"/>
    </row>
    <row r="35" spans="1:36" s="24" customFormat="1" ht="13.2">
      <c r="A35" s="31"/>
      <c r="B35" s="38"/>
      <c r="C35" s="33"/>
      <c r="D35" s="39"/>
      <c r="E35" s="50"/>
      <c r="F35" s="51"/>
      <c r="G35" s="52"/>
      <c r="H35" s="52"/>
      <c r="I35" s="52"/>
      <c r="J35" s="87"/>
      <c r="K35" s="50"/>
      <c r="L35" s="53"/>
      <c r="M35" s="54"/>
      <c r="N35" s="55"/>
      <c r="P35" s="68"/>
      <c r="Q35" s="47"/>
      <c r="R35" s="46"/>
      <c r="S35" s="47"/>
      <c r="T35" s="49"/>
      <c r="U35" s="47"/>
      <c r="V35" s="49"/>
      <c r="W35" s="47"/>
      <c r="X35" s="49"/>
      <c r="Y35" s="47"/>
      <c r="Z35" s="56"/>
      <c r="AA35" s="47"/>
      <c r="AB35" s="49"/>
      <c r="AC35" s="47"/>
      <c r="AD35" s="49"/>
      <c r="AE35" s="47"/>
      <c r="AF35" s="49"/>
      <c r="AG35" s="47"/>
      <c r="AH35" s="49"/>
      <c r="AI35" s="47"/>
      <c r="AJ35" s="49"/>
    </row>
    <row r="36" spans="1:36" s="24" customFormat="1" ht="13.2">
      <c r="A36" s="31" t="s">
        <v>16</v>
      </c>
      <c r="B36" s="38"/>
      <c r="C36" s="33">
        <v>516</v>
      </c>
      <c r="D36" s="39">
        <v>11965</v>
      </c>
      <c r="E36" s="34">
        <v>120</v>
      </c>
      <c r="F36" s="40">
        <v>2963.067</v>
      </c>
      <c r="G36" s="14">
        <v>155</v>
      </c>
      <c r="H36" s="14">
        <v>18183</v>
      </c>
      <c r="I36" s="14">
        <v>145</v>
      </c>
      <c r="J36" s="15">
        <v>4745.21</v>
      </c>
      <c r="K36" s="40">
        <v>182</v>
      </c>
      <c r="L36" s="42">
        <v>5540.9999999999991</v>
      </c>
      <c r="M36" s="43">
        <f t="shared" si="0"/>
        <v>602</v>
      </c>
      <c r="N36" s="48">
        <f t="shared" si="1"/>
        <v>31432.276999999998</v>
      </c>
      <c r="O36" s="58"/>
      <c r="P36" s="68"/>
      <c r="Q36" s="47"/>
      <c r="R36" s="46"/>
      <c r="S36" s="47"/>
      <c r="T36" s="49"/>
      <c r="U36" s="47"/>
      <c r="V36" s="49"/>
      <c r="W36" s="47"/>
      <c r="X36" s="49"/>
      <c r="Y36" s="47"/>
      <c r="Z36" s="47"/>
      <c r="AA36" s="47"/>
      <c r="AB36" s="49"/>
      <c r="AC36" s="47"/>
      <c r="AD36" s="49"/>
      <c r="AE36" s="47"/>
      <c r="AF36" s="49"/>
      <c r="AG36" s="47"/>
      <c r="AH36" s="49"/>
      <c r="AI36" s="47"/>
      <c r="AJ36" s="49"/>
    </row>
    <row r="37" spans="1:36" s="24" customFormat="1" ht="13.2">
      <c r="A37" s="31"/>
      <c r="B37" s="38"/>
      <c r="C37" s="33"/>
      <c r="D37" s="39"/>
      <c r="E37" s="34"/>
      <c r="F37" s="40"/>
      <c r="G37" s="41"/>
      <c r="H37" s="14"/>
      <c r="I37" s="14"/>
      <c r="J37" s="14"/>
      <c r="K37" s="34"/>
      <c r="L37" s="42"/>
      <c r="M37" s="43"/>
      <c r="N37" s="59"/>
      <c r="P37" s="68"/>
      <c r="Q37" s="47"/>
      <c r="R37" s="46"/>
      <c r="S37" s="47"/>
      <c r="T37" s="47"/>
      <c r="U37" s="47"/>
      <c r="V37" s="47"/>
      <c r="W37" s="47"/>
      <c r="X37" s="47"/>
      <c r="Y37" s="47"/>
      <c r="Z37" s="46"/>
      <c r="AA37" s="47"/>
      <c r="AB37" s="47"/>
      <c r="AC37" s="47"/>
      <c r="AD37" s="47"/>
      <c r="AE37" s="47"/>
      <c r="AF37" s="47"/>
      <c r="AG37" s="47"/>
      <c r="AH37" s="47"/>
      <c r="AI37" s="47"/>
      <c r="AJ37" s="47"/>
    </row>
    <row r="38" spans="1:36" s="68" customFormat="1" ht="13.2">
      <c r="A38" s="60" t="s">
        <v>0</v>
      </c>
      <c r="B38" s="61"/>
      <c r="C38" s="62">
        <v>1197</v>
      </c>
      <c r="D38" s="63">
        <v>195379</v>
      </c>
      <c r="E38" s="507">
        <f>SUM(E10:E37)</f>
        <v>292</v>
      </c>
      <c r="F38" s="507">
        <f t="shared" ref="F38:L38" si="2">SUM(F10:F37)</f>
        <v>38758.402000000002</v>
      </c>
      <c r="G38" s="507">
        <f t="shared" si="2"/>
        <v>325</v>
      </c>
      <c r="H38" s="507">
        <f t="shared" si="2"/>
        <v>132751.27399999998</v>
      </c>
      <c r="I38" s="507">
        <f t="shared" si="2"/>
        <v>339</v>
      </c>
      <c r="J38" s="507">
        <f t="shared" si="2"/>
        <v>81423.222000000009</v>
      </c>
      <c r="K38" s="507">
        <f t="shared" si="2"/>
        <v>358</v>
      </c>
      <c r="L38" s="507">
        <f t="shared" si="2"/>
        <v>70398.320999999996</v>
      </c>
      <c r="M38" s="66">
        <f>SUM(M10:M36)</f>
        <v>1314</v>
      </c>
      <c r="N38" s="67">
        <f>SUM(N10:N36)</f>
        <v>323331.21899999998</v>
      </c>
      <c r="Q38" s="47"/>
      <c r="R38" s="46"/>
      <c r="S38" s="47"/>
      <c r="T38" s="46"/>
      <c r="U38" s="47"/>
      <c r="V38" s="46"/>
      <c r="W38" s="47"/>
      <c r="X38" s="46"/>
      <c r="Y38" s="47"/>
      <c r="Z38" s="49"/>
      <c r="AA38" s="47"/>
      <c r="AB38" s="46"/>
      <c r="AC38" s="47"/>
      <c r="AD38" s="46"/>
      <c r="AE38" s="47"/>
      <c r="AF38" s="46"/>
      <c r="AG38" s="47"/>
      <c r="AH38" s="46"/>
      <c r="AI38" s="47"/>
      <c r="AJ38" s="46"/>
    </row>
    <row r="39" spans="1:36" s="24" customFormat="1" ht="13.2" thickBot="1">
      <c r="A39" s="69"/>
      <c r="B39" s="70"/>
      <c r="C39" s="71"/>
      <c r="D39" s="71"/>
      <c r="E39" s="72"/>
      <c r="F39" s="73"/>
      <c r="G39" s="73"/>
      <c r="H39" s="73"/>
      <c r="I39" s="73"/>
      <c r="J39" s="73"/>
      <c r="K39" s="73"/>
      <c r="L39" s="73"/>
      <c r="M39" s="74"/>
      <c r="N39" s="75"/>
      <c r="O39" s="21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</row>
    <row r="40" spans="1:36" s="76" customFormat="1" ht="8.4" thickTop="1">
      <c r="A40" s="76" t="s">
        <v>118</v>
      </c>
      <c r="C40" s="80" t="s">
        <v>122</v>
      </c>
      <c r="D40" s="80"/>
      <c r="E40" s="76" t="s">
        <v>123</v>
      </c>
      <c r="G40" s="76" t="s">
        <v>19</v>
      </c>
    </row>
    <row r="41" spans="1:36" s="19" customFormat="1" ht="9.6">
      <c r="A41" s="79" t="s">
        <v>17</v>
      </c>
      <c r="B41" s="79"/>
      <c r="C41" s="80"/>
      <c r="D41" s="80"/>
      <c r="E41" s="79"/>
      <c r="F41" s="79"/>
      <c r="G41" s="79"/>
      <c r="H41" s="81"/>
      <c r="I41" s="82"/>
      <c r="J41" s="82"/>
      <c r="K41" s="82"/>
      <c r="L41" s="82"/>
      <c r="M41" s="82"/>
      <c r="N41" s="82"/>
      <c r="O41" s="21"/>
    </row>
    <row r="44" spans="1:36" s="24" customFormat="1" ht="10.199999999999999">
      <c r="A44" s="68"/>
      <c r="B44" s="21"/>
      <c r="C44" s="22"/>
      <c r="D44" s="22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</row>
    <row r="45" spans="1:36" s="24" customFormat="1" ht="7.5" customHeight="1">
      <c r="B45" s="21"/>
      <c r="C45" s="22"/>
      <c r="D45" s="22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</row>
  </sheetData>
  <mergeCells count="18">
    <mergeCell ref="U7:V7"/>
    <mergeCell ref="I7:J7"/>
    <mergeCell ref="AE7:AF7"/>
    <mergeCell ref="AG7:AH7"/>
    <mergeCell ref="AI7:AJ7"/>
    <mergeCell ref="W7:X7"/>
    <mergeCell ref="Y7:Z7"/>
    <mergeCell ref="AA7:AB7"/>
    <mergeCell ref="AC7:AD7"/>
    <mergeCell ref="K7:L7"/>
    <mergeCell ref="M7:N7"/>
    <mergeCell ref="A1:N1"/>
    <mergeCell ref="Q7:R7"/>
    <mergeCell ref="S7:T7"/>
    <mergeCell ref="A7:B8"/>
    <mergeCell ref="C7:D7"/>
    <mergeCell ref="E7:F7"/>
    <mergeCell ref="G7:H7"/>
  </mergeCells>
  <phoneticPr fontId="3" type="noConversion"/>
  <printOptions horizontalCentered="1"/>
  <pageMargins left="0.75" right="0.75" top="1" bottom="1" header="0.5" footer="0.5"/>
  <pageSetup scale="55" orientation="landscape" r:id="rId1"/>
  <headerFooter alignWithMargins="0"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AJ45"/>
  <sheetViews>
    <sheetView zoomScaleNormal="100" zoomScaleSheetLayoutView="85" workbookViewId="0">
      <pane xSplit="4" ySplit="9" topLeftCell="E10" activePane="bottomRight" state="frozen"/>
      <selection pane="topRight" activeCell="E1" sqref="E1"/>
      <selection pane="bottomLeft" activeCell="A7" sqref="A7"/>
      <selection pane="bottomRight" sqref="A1:N1"/>
    </sheetView>
  </sheetViews>
  <sheetFormatPr defaultRowHeight="12.6"/>
  <cols>
    <col min="1" max="1" width="14.109375" customWidth="1"/>
    <col min="2" max="2" width="2.33203125" bestFit="1" customWidth="1"/>
    <col min="3" max="3" width="6.44140625" style="83" bestFit="1" customWidth="1"/>
    <col min="4" max="4" width="9" style="83" customWidth="1"/>
    <col min="5" max="5" width="8.33203125" bestFit="1" customWidth="1"/>
    <col min="6" max="6" width="11.6640625" bestFit="1" customWidth="1"/>
    <col min="7" max="7" width="7.6640625" bestFit="1" customWidth="1"/>
    <col min="8" max="8" width="11.44140625" bestFit="1" customWidth="1"/>
    <col min="9" max="9" width="8.6640625" customWidth="1"/>
    <col min="10" max="10" width="11.5546875" bestFit="1" customWidth="1"/>
    <col min="11" max="11" width="6.5546875" bestFit="1" customWidth="1"/>
    <col min="12" max="12" width="10.109375" customWidth="1"/>
    <col min="13" max="13" width="7.6640625" bestFit="1" customWidth="1"/>
    <col min="14" max="14" width="12.6640625" bestFit="1" customWidth="1"/>
    <col min="16" max="16" width="10.5546875" bestFit="1" customWidth="1"/>
  </cols>
  <sheetData>
    <row r="1" spans="1:36" s="18" customFormat="1" ht="17.399999999999999">
      <c r="A1" s="567" t="s">
        <v>34</v>
      </c>
      <c r="B1" s="567"/>
      <c r="C1" s="567"/>
      <c r="D1" s="567"/>
      <c r="E1" s="567"/>
      <c r="F1" s="567"/>
      <c r="G1" s="567"/>
      <c r="H1" s="567"/>
      <c r="I1" s="567"/>
      <c r="J1" s="567"/>
      <c r="K1" s="567"/>
      <c r="L1" s="567"/>
      <c r="M1" s="567"/>
      <c r="N1" s="567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</row>
    <row r="2" spans="1:36" s="18" customFormat="1" ht="17.399999999999999">
      <c r="A2" s="505" t="s">
        <v>21</v>
      </c>
      <c r="B2" s="505"/>
      <c r="C2" s="505"/>
      <c r="D2" s="505"/>
      <c r="E2" s="505"/>
      <c r="F2" s="505"/>
      <c r="G2" s="505"/>
      <c r="H2" s="505"/>
      <c r="I2" s="505"/>
      <c r="J2" s="505"/>
      <c r="K2" s="505"/>
      <c r="L2" s="505"/>
      <c r="M2" s="505"/>
      <c r="N2" s="505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</row>
    <row r="3" spans="1:36" s="18" customFormat="1" ht="17.399999999999999">
      <c r="A3" s="105" t="s">
        <v>124</v>
      </c>
      <c r="B3" s="505"/>
      <c r="C3" s="505"/>
      <c r="D3" s="505"/>
      <c r="E3" s="505"/>
      <c r="F3" s="505"/>
      <c r="G3" s="505"/>
      <c r="H3" s="505"/>
      <c r="I3" s="505"/>
      <c r="J3" s="505"/>
      <c r="K3" s="505"/>
      <c r="L3" s="505"/>
      <c r="M3" s="505"/>
      <c r="N3" s="505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</row>
    <row r="4" spans="1:36" s="18" customFormat="1" ht="17.399999999999999">
      <c r="A4" s="505"/>
      <c r="B4" s="505"/>
      <c r="C4" s="505"/>
      <c r="D4" s="505"/>
      <c r="E4" s="505"/>
      <c r="F4" s="505"/>
      <c r="G4" s="505"/>
      <c r="H4" s="505"/>
      <c r="I4" s="505"/>
      <c r="J4" s="505"/>
      <c r="K4" s="505"/>
      <c r="L4" s="505"/>
      <c r="M4" s="505"/>
      <c r="N4" s="505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</row>
    <row r="5" spans="1:36" s="24" customFormat="1">
      <c r="A5" s="20" t="s">
        <v>3</v>
      </c>
      <c r="B5" s="21"/>
      <c r="C5" s="22"/>
      <c r="D5" s="22"/>
      <c r="E5" s="21"/>
      <c r="F5" s="21"/>
      <c r="G5" s="21"/>
      <c r="H5" s="23"/>
      <c r="I5" s="21"/>
      <c r="J5" s="21"/>
      <c r="K5" s="21"/>
      <c r="L5" s="21"/>
      <c r="M5" s="21"/>
      <c r="N5" s="21"/>
      <c r="O5" s="21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</row>
    <row r="6" spans="1:36" s="24" customFormat="1" ht="7.5" customHeight="1" thickBot="1">
      <c r="A6" s="20"/>
      <c r="B6" s="21"/>
      <c r="C6" s="22"/>
      <c r="D6" s="22"/>
      <c r="E6" s="21"/>
      <c r="F6" s="21"/>
      <c r="G6" s="21"/>
      <c r="H6" s="23"/>
      <c r="I6" s="21"/>
      <c r="J6" s="21"/>
      <c r="K6" s="21"/>
      <c r="L6" s="21"/>
      <c r="M6" s="21"/>
      <c r="N6" s="21"/>
      <c r="O6" s="21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</row>
    <row r="7" spans="1:36" s="24" customFormat="1" ht="11.1" customHeight="1" thickTop="1">
      <c r="A7" s="568" t="s">
        <v>4</v>
      </c>
      <c r="B7" s="569"/>
      <c r="C7" s="572" t="s">
        <v>30</v>
      </c>
      <c r="D7" s="573"/>
      <c r="E7" s="574" t="s">
        <v>45</v>
      </c>
      <c r="F7" s="575"/>
      <c r="G7" s="576" t="s">
        <v>46</v>
      </c>
      <c r="H7" s="576"/>
      <c r="I7" s="574" t="s">
        <v>47</v>
      </c>
      <c r="J7" s="577"/>
      <c r="K7" s="574" t="s">
        <v>48</v>
      </c>
      <c r="L7" s="575"/>
      <c r="M7" s="578" t="s">
        <v>21</v>
      </c>
      <c r="N7" s="579"/>
      <c r="Q7" s="566"/>
      <c r="R7" s="566"/>
      <c r="S7" s="566"/>
      <c r="T7" s="566"/>
      <c r="U7" s="566"/>
      <c r="V7" s="566"/>
      <c r="W7" s="566"/>
      <c r="X7" s="566"/>
      <c r="Y7" s="565"/>
      <c r="Z7" s="565"/>
      <c r="AA7" s="566"/>
      <c r="AB7" s="566"/>
      <c r="AC7" s="566"/>
      <c r="AD7" s="566"/>
      <c r="AE7" s="566"/>
      <c r="AF7" s="566"/>
      <c r="AG7" s="566"/>
      <c r="AH7" s="566"/>
      <c r="AI7" s="565"/>
      <c r="AJ7" s="565"/>
    </row>
    <row r="8" spans="1:36" s="24" customFormat="1" ht="11.1" customHeight="1">
      <c r="A8" s="570"/>
      <c r="B8" s="571"/>
      <c r="C8" s="25" t="s">
        <v>2</v>
      </c>
      <c r="D8" s="25" t="s">
        <v>5</v>
      </c>
      <c r="E8" s="26" t="s">
        <v>2</v>
      </c>
      <c r="F8" s="27" t="s">
        <v>5</v>
      </c>
      <c r="G8" s="26" t="s">
        <v>2</v>
      </c>
      <c r="H8" s="26" t="s">
        <v>5</v>
      </c>
      <c r="I8" s="26" t="s">
        <v>2</v>
      </c>
      <c r="J8" s="26" t="s">
        <v>5</v>
      </c>
      <c r="K8" s="26" t="s">
        <v>2</v>
      </c>
      <c r="L8" s="28" t="s">
        <v>5</v>
      </c>
      <c r="M8" s="29" t="s">
        <v>2</v>
      </c>
      <c r="N8" s="30" t="s">
        <v>5</v>
      </c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</row>
    <row r="9" spans="1:36" s="24" customFormat="1" ht="7.5" customHeight="1">
      <c r="A9" s="31"/>
      <c r="B9" s="32"/>
      <c r="C9" s="33"/>
      <c r="D9" s="33"/>
      <c r="E9" s="34"/>
      <c r="F9" s="34"/>
      <c r="G9" s="35"/>
      <c r="H9" s="35"/>
      <c r="I9" s="35"/>
      <c r="J9" s="35"/>
      <c r="K9" s="35"/>
      <c r="L9" s="35"/>
      <c r="M9" s="36"/>
      <c r="N9" s="37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</row>
    <row r="10" spans="1:36" s="24" customFormat="1" ht="13.2">
      <c r="A10" s="31" t="s">
        <v>1</v>
      </c>
      <c r="B10" s="38" t="s">
        <v>6</v>
      </c>
      <c r="C10" s="33">
        <v>273</v>
      </c>
      <c r="D10" s="39">
        <v>36943</v>
      </c>
      <c r="E10" s="34">
        <v>56</v>
      </c>
      <c r="F10" s="40">
        <v>16245</v>
      </c>
      <c r="G10" s="14">
        <v>65</v>
      </c>
      <c r="H10" s="14">
        <v>9550</v>
      </c>
      <c r="I10" s="14">
        <v>99</v>
      </c>
      <c r="J10" s="15">
        <v>14165</v>
      </c>
      <c r="K10" s="40">
        <v>80</v>
      </c>
      <c r="L10" s="42">
        <v>19329</v>
      </c>
      <c r="M10" s="43">
        <f>SUM(K10,I10,G10,E10)</f>
        <v>300</v>
      </c>
      <c r="N10" s="44">
        <f>SUM(F10,H10,J10,L10)</f>
        <v>59289</v>
      </c>
      <c r="O10" s="45"/>
      <c r="R10" s="46"/>
      <c r="S10" s="47"/>
      <c r="T10" s="46"/>
      <c r="U10" s="47"/>
      <c r="V10" s="46"/>
      <c r="W10" s="47"/>
      <c r="X10" s="46"/>
      <c r="Y10" s="47"/>
      <c r="Z10" s="47"/>
      <c r="AA10" s="47"/>
      <c r="AB10" s="46"/>
      <c r="AC10" s="47"/>
      <c r="AD10" s="46"/>
      <c r="AE10" s="47"/>
      <c r="AF10" s="46"/>
      <c r="AG10" s="47"/>
      <c r="AH10" s="46"/>
      <c r="AI10" s="47"/>
      <c r="AJ10" s="46"/>
    </row>
    <row r="11" spans="1:36" s="24" customFormat="1" ht="13.2">
      <c r="A11" s="31"/>
      <c r="B11" s="38" t="s">
        <v>7</v>
      </c>
      <c r="C11" s="33">
        <v>147</v>
      </c>
      <c r="D11" s="39">
        <v>6940</v>
      </c>
      <c r="E11" s="34">
        <v>29</v>
      </c>
      <c r="F11" s="40">
        <v>830</v>
      </c>
      <c r="G11" s="14">
        <v>31</v>
      </c>
      <c r="H11" s="14">
        <v>1104</v>
      </c>
      <c r="I11" s="14">
        <v>31</v>
      </c>
      <c r="J11" s="15">
        <v>1191</v>
      </c>
      <c r="K11" s="40">
        <v>30</v>
      </c>
      <c r="L11" s="42">
        <v>1341</v>
      </c>
      <c r="M11" s="43">
        <f>SUM(K11,I11,G11,E11)</f>
        <v>121</v>
      </c>
      <c r="N11" s="48">
        <f>SUM(F11,H11,J11,L11)</f>
        <v>4466</v>
      </c>
      <c r="Q11" s="47"/>
      <c r="R11" s="49"/>
      <c r="S11" s="47"/>
      <c r="T11" s="49"/>
      <c r="U11" s="47"/>
      <c r="V11" s="49"/>
      <c r="W11" s="47"/>
      <c r="X11" s="49"/>
      <c r="Y11" s="47"/>
      <c r="Z11" s="47"/>
      <c r="AA11" s="47"/>
      <c r="AB11" s="49"/>
      <c r="AC11" s="47"/>
      <c r="AD11" s="49"/>
      <c r="AE11" s="47"/>
      <c r="AF11" s="49"/>
      <c r="AG11" s="47"/>
      <c r="AH11" s="49"/>
      <c r="AI11" s="47"/>
      <c r="AJ11" s="49"/>
    </row>
    <row r="12" spans="1:36" s="24" customFormat="1" ht="13.2">
      <c r="A12" s="31"/>
      <c r="B12" s="38"/>
      <c r="C12" s="33"/>
      <c r="D12" s="39"/>
      <c r="E12" s="50"/>
      <c r="F12" s="51"/>
      <c r="G12" s="52"/>
      <c r="H12" s="52"/>
      <c r="I12" s="52"/>
      <c r="J12" s="87"/>
      <c r="K12" s="50"/>
      <c r="L12" s="53"/>
      <c r="M12" s="54"/>
      <c r="N12" s="55"/>
      <c r="Q12" s="47"/>
      <c r="R12" s="49"/>
      <c r="S12" s="47"/>
      <c r="T12" s="49"/>
      <c r="U12" s="47"/>
      <c r="V12" s="49"/>
      <c r="W12" s="47"/>
      <c r="X12" s="49"/>
      <c r="Y12" s="47"/>
      <c r="Z12" s="56"/>
      <c r="AA12" s="47"/>
      <c r="AB12" s="49"/>
      <c r="AC12" s="47"/>
      <c r="AD12" s="49"/>
      <c r="AE12" s="47"/>
      <c r="AF12" s="49"/>
      <c r="AG12" s="47"/>
      <c r="AH12" s="49"/>
      <c r="AI12" s="47"/>
      <c r="AJ12" s="49"/>
    </row>
    <row r="13" spans="1:36" s="24" customFormat="1" ht="13.2">
      <c r="A13" s="31" t="s">
        <v>8</v>
      </c>
      <c r="B13" s="38" t="s">
        <v>6</v>
      </c>
      <c r="C13" s="33">
        <v>1</v>
      </c>
      <c r="D13" s="39">
        <v>392</v>
      </c>
      <c r="E13" s="34">
        <v>0</v>
      </c>
      <c r="F13" s="40">
        <v>0</v>
      </c>
      <c r="G13" s="14">
        <v>0</v>
      </c>
      <c r="H13" s="14">
        <v>0</v>
      </c>
      <c r="I13" s="14">
        <v>1</v>
      </c>
      <c r="J13" s="15">
        <v>3000</v>
      </c>
      <c r="K13" s="40">
        <v>1</v>
      </c>
      <c r="L13" s="42">
        <v>750</v>
      </c>
      <c r="M13" s="43">
        <f>SUM(K13,I13,G13,E13)</f>
        <v>2</v>
      </c>
      <c r="N13" s="48">
        <f>SUM(F13,H13,J13,L13)</f>
        <v>3750</v>
      </c>
      <c r="Q13" s="47"/>
      <c r="R13" s="49"/>
      <c r="S13" s="47"/>
      <c r="T13" s="49"/>
      <c r="U13" s="47"/>
      <c r="V13" s="49"/>
      <c r="W13" s="47"/>
      <c r="X13" s="49"/>
      <c r="Y13" s="47"/>
      <c r="Z13" s="47"/>
      <c r="AA13" s="47"/>
      <c r="AB13" s="49"/>
      <c r="AC13" s="47"/>
      <c r="AD13" s="49"/>
      <c r="AE13" s="47"/>
      <c r="AF13" s="49"/>
      <c r="AG13" s="47"/>
      <c r="AH13" s="49"/>
      <c r="AI13" s="47"/>
      <c r="AJ13" s="49"/>
    </row>
    <row r="14" spans="1:36" s="24" customFormat="1" ht="13.2">
      <c r="A14" s="31" t="s">
        <v>9</v>
      </c>
      <c r="B14" s="38" t="s">
        <v>7</v>
      </c>
      <c r="C14" s="33">
        <v>1</v>
      </c>
      <c r="D14" s="39">
        <v>135</v>
      </c>
      <c r="E14" s="34">
        <v>2</v>
      </c>
      <c r="F14" s="40">
        <v>170</v>
      </c>
      <c r="G14" s="14">
        <v>1</v>
      </c>
      <c r="H14" s="14">
        <v>50</v>
      </c>
      <c r="I14" s="14">
        <v>2</v>
      </c>
      <c r="J14" s="15">
        <v>123</v>
      </c>
      <c r="K14" s="40">
        <v>0</v>
      </c>
      <c r="L14" s="42">
        <v>0</v>
      </c>
      <c r="M14" s="43">
        <f>SUM(K14,I14,G14,E14)</f>
        <v>5</v>
      </c>
      <c r="N14" s="48">
        <f>SUM(F14,H14,J14,L14)</f>
        <v>343</v>
      </c>
      <c r="Q14" s="47"/>
      <c r="R14" s="49"/>
      <c r="S14" s="47"/>
      <c r="T14" s="49"/>
      <c r="U14" s="47"/>
      <c r="V14" s="49"/>
      <c r="W14" s="47"/>
      <c r="X14" s="49"/>
      <c r="Y14" s="47"/>
      <c r="Z14" s="47"/>
      <c r="AA14" s="47"/>
      <c r="AB14" s="49"/>
      <c r="AC14" s="47"/>
      <c r="AD14" s="49"/>
      <c r="AE14" s="47"/>
      <c r="AF14" s="49"/>
      <c r="AG14" s="47"/>
      <c r="AH14" s="49"/>
      <c r="AI14" s="47"/>
      <c r="AJ14" s="49"/>
    </row>
    <row r="15" spans="1:36" s="24" customFormat="1" ht="13.2">
      <c r="A15" s="31"/>
      <c r="B15" s="38"/>
      <c r="C15" s="33"/>
      <c r="D15" s="39"/>
      <c r="E15" s="50"/>
      <c r="F15" s="51"/>
      <c r="G15" s="52"/>
      <c r="H15" s="52"/>
      <c r="I15" s="52"/>
      <c r="J15" s="87"/>
      <c r="K15" s="50"/>
      <c r="L15" s="53"/>
      <c r="M15" s="54"/>
      <c r="N15" s="55"/>
      <c r="Q15" s="47"/>
      <c r="R15" s="49"/>
      <c r="S15" s="47"/>
      <c r="T15" s="49"/>
      <c r="U15" s="47"/>
      <c r="V15" s="49"/>
      <c r="W15" s="47"/>
      <c r="X15" s="49"/>
      <c r="Y15" s="47"/>
      <c r="Z15" s="56"/>
      <c r="AA15" s="47"/>
      <c r="AB15" s="49"/>
      <c r="AC15" s="47"/>
      <c r="AD15" s="49"/>
      <c r="AE15" s="47"/>
      <c r="AF15" s="49"/>
      <c r="AG15" s="47"/>
      <c r="AH15" s="49"/>
      <c r="AI15" s="47"/>
      <c r="AJ15" s="49"/>
    </row>
    <row r="16" spans="1:36" s="24" customFormat="1" ht="13.2">
      <c r="A16" s="31" t="s">
        <v>10</v>
      </c>
      <c r="B16" s="38" t="s">
        <v>6</v>
      </c>
      <c r="C16" s="33">
        <v>0</v>
      </c>
      <c r="D16" s="39">
        <v>0</v>
      </c>
      <c r="E16" s="34">
        <v>0</v>
      </c>
      <c r="F16" s="40">
        <v>0</v>
      </c>
      <c r="G16" s="14">
        <v>0</v>
      </c>
      <c r="H16" s="14">
        <v>0</v>
      </c>
      <c r="I16" s="14">
        <v>0</v>
      </c>
      <c r="J16" s="15">
        <v>0</v>
      </c>
      <c r="K16" s="40">
        <v>0</v>
      </c>
      <c r="L16" s="42">
        <v>0</v>
      </c>
      <c r="M16" s="43">
        <f>SUM(K16,I16,G16,E16)</f>
        <v>0</v>
      </c>
      <c r="N16" s="48">
        <f>SUM(F16,H16,J16,L16)</f>
        <v>0</v>
      </c>
      <c r="Q16" s="47"/>
      <c r="R16" s="49"/>
      <c r="S16" s="47"/>
      <c r="T16" s="49"/>
      <c r="U16" s="47"/>
      <c r="V16" s="49"/>
      <c r="W16" s="47"/>
      <c r="X16" s="49"/>
      <c r="Y16" s="47"/>
      <c r="Z16" s="47"/>
      <c r="AA16" s="47"/>
      <c r="AB16" s="49"/>
      <c r="AC16" s="47"/>
      <c r="AD16" s="49"/>
      <c r="AE16" s="47"/>
      <c r="AF16" s="49"/>
      <c r="AG16" s="47"/>
      <c r="AH16" s="49"/>
      <c r="AI16" s="47"/>
      <c r="AJ16" s="49"/>
    </row>
    <row r="17" spans="1:36" s="24" customFormat="1" ht="13.2">
      <c r="A17" s="31"/>
      <c r="B17" s="38" t="s">
        <v>7</v>
      </c>
      <c r="C17" s="33">
        <v>9</v>
      </c>
      <c r="D17" s="39">
        <v>1705</v>
      </c>
      <c r="E17" s="34">
        <v>3</v>
      </c>
      <c r="F17" s="40">
        <v>1075</v>
      </c>
      <c r="G17" s="14">
        <v>3</v>
      </c>
      <c r="H17" s="14">
        <v>5075</v>
      </c>
      <c r="I17" s="14">
        <v>1</v>
      </c>
      <c r="J17" s="15">
        <v>150</v>
      </c>
      <c r="K17" s="40">
        <v>1</v>
      </c>
      <c r="L17" s="42">
        <v>460</v>
      </c>
      <c r="M17" s="43">
        <f>SUM(K17,I17,G17,E17)</f>
        <v>8</v>
      </c>
      <c r="N17" s="48">
        <f>SUM(F17,H17,J17,L17)</f>
        <v>6760</v>
      </c>
      <c r="Q17" s="47"/>
      <c r="R17" s="49"/>
      <c r="S17" s="47"/>
      <c r="T17" s="49"/>
      <c r="U17" s="47"/>
      <c r="V17" s="49"/>
      <c r="W17" s="47"/>
      <c r="X17" s="49"/>
      <c r="Y17" s="47"/>
      <c r="Z17" s="47"/>
      <c r="AA17" s="47"/>
      <c r="AB17" s="49"/>
      <c r="AC17" s="47"/>
      <c r="AD17" s="49"/>
      <c r="AE17" s="47"/>
      <c r="AF17" s="49"/>
      <c r="AG17" s="47"/>
      <c r="AH17" s="49"/>
      <c r="AI17" s="47"/>
      <c r="AJ17" s="49"/>
    </row>
    <row r="18" spans="1:36" s="24" customFormat="1" ht="13.2">
      <c r="A18" s="31"/>
      <c r="B18" s="38"/>
      <c r="C18" s="33"/>
      <c r="D18" s="39"/>
      <c r="E18" s="50"/>
      <c r="F18" s="51"/>
      <c r="G18" s="52"/>
      <c r="H18" s="52"/>
      <c r="I18" s="52"/>
      <c r="J18" s="87"/>
      <c r="K18" s="50"/>
      <c r="L18" s="53"/>
      <c r="M18" s="54"/>
      <c r="N18" s="55"/>
      <c r="Q18" s="47"/>
      <c r="R18" s="49"/>
      <c r="S18" s="47"/>
      <c r="T18" s="49"/>
      <c r="U18" s="47"/>
      <c r="V18" s="49"/>
      <c r="W18" s="47"/>
      <c r="X18" s="49"/>
      <c r="Y18" s="47"/>
      <c r="Z18" s="56"/>
      <c r="AA18" s="47"/>
      <c r="AB18" s="49"/>
      <c r="AC18" s="47"/>
      <c r="AD18" s="49"/>
      <c r="AE18" s="47"/>
      <c r="AF18" s="49"/>
      <c r="AG18" s="47"/>
      <c r="AH18" s="49"/>
      <c r="AI18" s="47"/>
      <c r="AJ18" s="49"/>
    </row>
    <row r="19" spans="1:36" s="24" customFormat="1" ht="13.2">
      <c r="A19" s="31" t="s">
        <v>11</v>
      </c>
      <c r="B19" s="38" t="s">
        <v>6</v>
      </c>
      <c r="C19" s="33">
        <v>0</v>
      </c>
      <c r="D19" s="39">
        <v>0</v>
      </c>
      <c r="E19" s="34">
        <v>1</v>
      </c>
      <c r="F19" s="40">
        <v>3000</v>
      </c>
      <c r="G19" s="14">
        <v>1</v>
      </c>
      <c r="H19" s="14">
        <v>500</v>
      </c>
      <c r="I19" s="14">
        <v>0</v>
      </c>
      <c r="J19" s="15">
        <v>0</v>
      </c>
      <c r="K19" s="40">
        <v>0</v>
      </c>
      <c r="L19" s="42">
        <v>0</v>
      </c>
      <c r="M19" s="43">
        <f>SUM(K19,I19,G19,E19)</f>
        <v>2</v>
      </c>
      <c r="N19" s="48">
        <f>SUM(F19,H19,J19,L19)</f>
        <v>3500</v>
      </c>
      <c r="Q19" s="47"/>
      <c r="R19" s="49"/>
      <c r="S19" s="47"/>
      <c r="T19" s="49"/>
      <c r="U19" s="47"/>
      <c r="V19" s="49"/>
      <c r="W19" s="47"/>
      <c r="X19" s="49"/>
      <c r="Y19" s="47"/>
      <c r="Z19" s="47"/>
      <c r="AA19" s="47"/>
      <c r="AB19" s="49"/>
      <c r="AC19" s="47"/>
      <c r="AD19" s="49"/>
      <c r="AE19" s="47"/>
      <c r="AF19" s="49"/>
      <c r="AG19" s="47"/>
      <c r="AH19" s="49"/>
      <c r="AI19" s="47"/>
      <c r="AJ19" s="49"/>
    </row>
    <row r="20" spans="1:36" s="24" customFormat="1" ht="13.2">
      <c r="A20" s="31"/>
      <c r="B20" s="38" t="s">
        <v>7</v>
      </c>
      <c r="C20" s="33">
        <v>3</v>
      </c>
      <c r="D20" s="39">
        <v>2750</v>
      </c>
      <c r="E20" s="34">
        <v>0</v>
      </c>
      <c r="F20" s="40">
        <v>0</v>
      </c>
      <c r="G20" s="14">
        <v>0</v>
      </c>
      <c r="H20" s="14">
        <v>0</v>
      </c>
      <c r="I20" s="14">
        <v>1</v>
      </c>
      <c r="J20" s="15">
        <v>49</v>
      </c>
      <c r="K20" s="40">
        <v>0</v>
      </c>
      <c r="L20" s="42">
        <v>0</v>
      </c>
      <c r="M20" s="43">
        <f>SUM(K20,I20,G20,E20)</f>
        <v>1</v>
      </c>
      <c r="N20" s="48">
        <f>SUM(F20,H20,J20,L20)</f>
        <v>49</v>
      </c>
      <c r="Q20" s="47"/>
      <c r="R20" s="49"/>
      <c r="S20" s="47"/>
      <c r="T20" s="49"/>
      <c r="U20" s="47"/>
      <c r="V20" s="49"/>
      <c r="W20" s="47"/>
      <c r="X20" s="49"/>
      <c r="Y20" s="47"/>
      <c r="Z20" s="47"/>
      <c r="AA20" s="47"/>
      <c r="AB20" s="49"/>
      <c r="AC20" s="47"/>
      <c r="AD20" s="49"/>
      <c r="AE20" s="47"/>
      <c r="AF20" s="49"/>
      <c r="AG20" s="47"/>
      <c r="AH20" s="49"/>
      <c r="AI20" s="47"/>
      <c r="AJ20" s="49"/>
    </row>
    <row r="21" spans="1:36" s="24" customFormat="1" ht="13.2">
      <c r="A21" s="31"/>
      <c r="B21" s="38"/>
      <c r="C21" s="33"/>
      <c r="D21" s="39"/>
      <c r="E21" s="50"/>
      <c r="F21" s="51"/>
      <c r="G21" s="52"/>
      <c r="H21" s="52"/>
      <c r="I21" s="52"/>
      <c r="J21" s="87"/>
      <c r="K21" s="50"/>
      <c r="L21" s="53"/>
      <c r="M21" s="54"/>
      <c r="N21" s="55"/>
      <c r="Q21" s="47"/>
      <c r="R21" s="49"/>
      <c r="S21" s="47"/>
      <c r="T21" s="49"/>
      <c r="U21" s="47"/>
      <c r="V21" s="49"/>
      <c r="W21" s="47"/>
      <c r="X21" s="49"/>
      <c r="Y21" s="47"/>
      <c r="Z21" s="56"/>
      <c r="AA21" s="47"/>
      <c r="AB21" s="49"/>
      <c r="AC21" s="47"/>
      <c r="AD21" s="49"/>
      <c r="AE21" s="47"/>
      <c r="AF21" s="49"/>
      <c r="AG21" s="47"/>
      <c r="AH21" s="49"/>
      <c r="AI21" s="47"/>
      <c r="AJ21" s="49"/>
    </row>
    <row r="22" spans="1:36" s="24" customFormat="1" ht="13.2">
      <c r="A22" s="31" t="s">
        <v>12</v>
      </c>
      <c r="B22" s="38" t="s">
        <v>6</v>
      </c>
      <c r="C22" s="33">
        <v>7</v>
      </c>
      <c r="D22" s="39">
        <v>8948</v>
      </c>
      <c r="E22" s="34">
        <v>4</v>
      </c>
      <c r="F22" s="40">
        <v>2560</v>
      </c>
      <c r="G22" s="14">
        <v>4</v>
      </c>
      <c r="H22" s="14">
        <v>1980</v>
      </c>
      <c r="I22" s="14">
        <v>5</v>
      </c>
      <c r="J22" s="15">
        <v>3722</v>
      </c>
      <c r="K22" s="40">
        <v>3</v>
      </c>
      <c r="L22" s="42">
        <v>995</v>
      </c>
      <c r="M22" s="43">
        <f>SUM(K22,I22,G22,E22)</f>
        <v>16</v>
      </c>
      <c r="N22" s="48">
        <f>SUM(F22,H22,J22,L22)</f>
        <v>9257</v>
      </c>
      <c r="Q22" s="47"/>
      <c r="R22" s="49"/>
      <c r="S22" s="47"/>
      <c r="T22" s="49"/>
      <c r="U22" s="47"/>
      <c r="V22" s="49"/>
      <c r="W22" s="47"/>
      <c r="X22" s="49"/>
      <c r="Y22" s="47"/>
      <c r="Z22" s="47"/>
      <c r="AA22" s="47"/>
      <c r="AB22" s="49"/>
      <c r="AC22" s="47"/>
      <c r="AD22" s="49"/>
      <c r="AE22" s="47"/>
      <c r="AF22" s="49"/>
      <c r="AG22" s="47"/>
      <c r="AH22" s="49"/>
      <c r="AI22" s="47"/>
      <c r="AJ22" s="49"/>
    </row>
    <row r="23" spans="1:36" s="24" customFormat="1" ht="13.2">
      <c r="A23" s="31"/>
      <c r="B23" s="38" t="s">
        <v>7</v>
      </c>
      <c r="C23" s="33">
        <v>79</v>
      </c>
      <c r="D23" s="39">
        <v>15115</v>
      </c>
      <c r="E23" s="34">
        <v>30</v>
      </c>
      <c r="F23" s="40">
        <v>3339</v>
      </c>
      <c r="G23" s="14">
        <v>22</v>
      </c>
      <c r="H23" s="14">
        <v>2106</v>
      </c>
      <c r="I23" s="14">
        <v>25</v>
      </c>
      <c r="J23" s="15">
        <v>11881</v>
      </c>
      <c r="K23" s="40">
        <v>21</v>
      </c>
      <c r="L23" s="42">
        <v>7739</v>
      </c>
      <c r="M23" s="43">
        <f>SUM(K23,I23,G23,E23)</f>
        <v>98</v>
      </c>
      <c r="N23" s="48">
        <f>SUM(F23,H23,J23,L23)</f>
        <v>25065</v>
      </c>
      <c r="Q23" s="47"/>
      <c r="R23" s="49"/>
      <c r="S23" s="47"/>
      <c r="T23" s="49"/>
      <c r="U23" s="47"/>
      <c r="V23" s="49"/>
      <c r="W23" s="47"/>
      <c r="X23" s="49"/>
      <c r="Y23" s="47"/>
      <c r="Z23" s="47"/>
      <c r="AA23" s="47"/>
      <c r="AB23" s="49"/>
      <c r="AC23" s="47"/>
      <c r="AD23" s="49"/>
      <c r="AE23" s="47"/>
      <c r="AF23" s="49"/>
      <c r="AG23" s="47"/>
      <c r="AH23" s="49"/>
      <c r="AI23" s="47"/>
      <c r="AJ23" s="49"/>
    </row>
    <row r="24" spans="1:36" s="24" customFormat="1" ht="13.2">
      <c r="A24" s="31"/>
      <c r="B24" s="38"/>
      <c r="C24" s="33"/>
      <c r="D24" s="39"/>
      <c r="E24" s="50"/>
      <c r="F24" s="51"/>
      <c r="G24" s="52"/>
      <c r="H24" s="52"/>
      <c r="I24" s="52"/>
      <c r="J24" s="87"/>
      <c r="K24" s="50"/>
      <c r="L24" s="53"/>
      <c r="M24" s="54"/>
      <c r="N24" s="55"/>
      <c r="Q24" s="47"/>
      <c r="R24" s="49"/>
      <c r="S24" s="47"/>
      <c r="T24" s="49"/>
      <c r="U24" s="47"/>
      <c r="V24" s="49"/>
      <c r="W24" s="47"/>
      <c r="X24" s="49"/>
      <c r="Y24" s="47"/>
      <c r="Z24" s="56"/>
      <c r="AA24" s="47"/>
      <c r="AB24" s="49"/>
      <c r="AC24" s="47"/>
      <c r="AD24" s="49"/>
      <c r="AE24" s="47"/>
      <c r="AF24" s="49"/>
      <c r="AG24" s="47"/>
      <c r="AH24" s="49"/>
      <c r="AI24" s="47"/>
      <c r="AJ24" s="49"/>
    </row>
    <row r="25" spans="1:36" s="24" customFormat="1" ht="13.2">
      <c r="A25" s="31" t="s">
        <v>13</v>
      </c>
      <c r="B25" s="38" t="s">
        <v>6</v>
      </c>
      <c r="C25" s="33">
        <v>0</v>
      </c>
      <c r="D25" s="39">
        <v>0</v>
      </c>
      <c r="E25" s="34">
        <v>0</v>
      </c>
      <c r="F25" s="40">
        <v>0</v>
      </c>
      <c r="G25" s="14">
        <v>1</v>
      </c>
      <c r="H25" s="14">
        <v>90</v>
      </c>
      <c r="I25" s="14">
        <v>0</v>
      </c>
      <c r="J25" s="15">
        <v>0</v>
      </c>
      <c r="K25" s="40">
        <v>0</v>
      </c>
      <c r="L25" s="42">
        <v>0</v>
      </c>
      <c r="M25" s="43">
        <f>SUM(K25,I25,G25,E25)</f>
        <v>1</v>
      </c>
      <c r="N25" s="48">
        <f>SUM(F25,H25,J25,L25)</f>
        <v>90</v>
      </c>
      <c r="Q25" s="47"/>
      <c r="R25" s="49"/>
      <c r="S25" s="47"/>
      <c r="T25" s="49"/>
      <c r="U25" s="47"/>
      <c r="V25" s="49"/>
      <c r="W25" s="47"/>
      <c r="X25" s="49"/>
      <c r="Y25" s="47"/>
      <c r="Z25" s="47"/>
      <c r="AA25" s="47"/>
      <c r="AB25" s="49"/>
      <c r="AC25" s="47"/>
      <c r="AD25" s="49"/>
      <c r="AE25" s="47"/>
      <c r="AF25" s="49"/>
      <c r="AG25" s="47"/>
      <c r="AH25" s="49"/>
      <c r="AI25" s="47"/>
      <c r="AJ25" s="49"/>
    </row>
    <row r="26" spans="1:36" s="24" customFormat="1" ht="13.2">
      <c r="A26" s="31"/>
      <c r="B26" s="38" t="s">
        <v>7</v>
      </c>
      <c r="C26" s="33">
        <v>0</v>
      </c>
      <c r="D26" s="39">
        <v>0</v>
      </c>
      <c r="E26" s="34">
        <v>0</v>
      </c>
      <c r="F26" s="40">
        <v>0</v>
      </c>
      <c r="G26" s="14">
        <v>0</v>
      </c>
      <c r="H26" s="14">
        <v>0</v>
      </c>
      <c r="I26" s="14">
        <v>0</v>
      </c>
      <c r="J26" s="15">
        <v>0</v>
      </c>
      <c r="K26" s="40">
        <v>0</v>
      </c>
      <c r="L26" s="42">
        <v>0</v>
      </c>
      <c r="M26" s="43">
        <f>SUM(K26,I26,G26,E26)</f>
        <v>0</v>
      </c>
      <c r="N26" s="48">
        <f>SUM(F26,H26,J26,L26)</f>
        <v>0</v>
      </c>
      <c r="P26" s="57"/>
      <c r="Q26" s="47"/>
      <c r="R26" s="49"/>
      <c r="S26" s="47"/>
      <c r="T26" s="49"/>
      <c r="U26" s="47"/>
      <c r="V26" s="49"/>
      <c r="W26" s="47"/>
      <c r="X26" s="49"/>
      <c r="Y26" s="47"/>
      <c r="Z26" s="47"/>
      <c r="AA26" s="47"/>
      <c r="AB26" s="49"/>
      <c r="AC26" s="47"/>
      <c r="AD26" s="49"/>
      <c r="AE26" s="47"/>
      <c r="AF26" s="49"/>
      <c r="AG26" s="47"/>
      <c r="AH26" s="49"/>
      <c r="AI26" s="47"/>
      <c r="AJ26" s="49"/>
    </row>
    <row r="27" spans="1:36" s="24" customFormat="1" ht="13.2">
      <c r="A27" s="31"/>
      <c r="B27" s="38"/>
      <c r="C27" s="33"/>
      <c r="D27" s="39"/>
      <c r="E27" s="50"/>
      <c r="F27" s="51"/>
      <c r="G27" s="52"/>
      <c r="H27" s="52"/>
      <c r="I27" s="52"/>
      <c r="J27" s="87"/>
      <c r="K27" s="50"/>
      <c r="L27" s="53"/>
      <c r="M27" s="54"/>
      <c r="N27" s="55"/>
      <c r="Q27" s="47"/>
      <c r="R27" s="49"/>
      <c r="S27" s="47"/>
      <c r="T27" s="49"/>
      <c r="U27" s="47"/>
      <c r="V27" s="49"/>
      <c r="W27" s="47"/>
      <c r="X27" s="49"/>
      <c r="Y27" s="47"/>
      <c r="Z27" s="56"/>
      <c r="AA27" s="47"/>
      <c r="AB27" s="49"/>
      <c r="AC27" s="47"/>
      <c r="AD27" s="49"/>
      <c r="AE27" s="47"/>
      <c r="AF27" s="49"/>
      <c r="AG27" s="47"/>
      <c r="AH27" s="49"/>
      <c r="AI27" s="47"/>
      <c r="AJ27" s="49"/>
    </row>
    <row r="28" spans="1:36" s="24" customFormat="1" ht="13.2">
      <c r="A28" s="31" t="s">
        <v>14</v>
      </c>
      <c r="B28" s="38" t="s">
        <v>6</v>
      </c>
      <c r="C28" s="33">
        <v>5</v>
      </c>
      <c r="D28" s="39">
        <v>5638</v>
      </c>
      <c r="E28" s="34">
        <v>1</v>
      </c>
      <c r="F28" s="40">
        <v>297</v>
      </c>
      <c r="G28" s="14">
        <v>3</v>
      </c>
      <c r="H28" s="14">
        <v>6950</v>
      </c>
      <c r="I28" s="14">
        <v>1</v>
      </c>
      <c r="J28" s="15">
        <v>36</v>
      </c>
      <c r="K28" s="40">
        <v>1</v>
      </c>
      <c r="L28" s="42">
        <v>339</v>
      </c>
      <c r="M28" s="43">
        <f>SUM(K28,I28,G28,E28)</f>
        <v>6</v>
      </c>
      <c r="N28" s="48">
        <f>SUM(F28,H28,J28,L28)</f>
        <v>7622</v>
      </c>
      <c r="Q28" s="47"/>
      <c r="R28" s="49"/>
      <c r="S28" s="47"/>
      <c r="T28" s="49"/>
      <c r="U28" s="47"/>
      <c r="V28" s="49"/>
      <c r="W28" s="47"/>
      <c r="X28" s="49"/>
      <c r="Y28" s="47"/>
      <c r="Z28" s="47"/>
      <c r="AA28" s="47"/>
      <c r="AB28" s="49"/>
      <c r="AC28" s="47"/>
      <c r="AD28" s="49"/>
      <c r="AE28" s="47"/>
      <c r="AF28" s="49"/>
      <c r="AG28" s="47"/>
      <c r="AH28" s="49"/>
      <c r="AI28" s="47"/>
      <c r="AJ28" s="49"/>
    </row>
    <row r="29" spans="1:36" s="24" customFormat="1" ht="13.2">
      <c r="A29" s="31" t="s">
        <v>15</v>
      </c>
      <c r="B29" s="38" t="s">
        <v>7</v>
      </c>
      <c r="C29" s="33">
        <v>4</v>
      </c>
      <c r="D29" s="39">
        <v>980</v>
      </c>
      <c r="E29" s="34">
        <v>0</v>
      </c>
      <c r="F29" s="40">
        <v>0</v>
      </c>
      <c r="G29" s="14">
        <v>0</v>
      </c>
      <c r="H29" s="14">
        <v>0</v>
      </c>
      <c r="I29" s="14">
        <v>0</v>
      </c>
      <c r="J29" s="15">
        <v>0</v>
      </c>
      <c r="K29" s="40">
        <v>0</v>
      </c>
      <c r="L29" s="42">
        <v>0</v>
      </c>
      <c r="M29" s="43">
        <f>SUM(K29,I29,G29,E29)</f>
        <v>0</v>
      </c>
      <c r="N29" s="48">
        <f>SUM(F29,H29,J29,L29)</f>
        <v>0</v>
      </c>
      <c r="Q29" s="47"/>
      <c r="R29" s="49"/>
      <c r="S29" s="47"/>
      <c r="T29" s="49"/>
      <c r="U29" s="47"/>
      <c r="V29" s="49"/>
      <c r="W29" s="47"/>
      <c r="X29" s="49"/>
      <c r="Y29" s="47"/>
      <c r="Z29" s="47"/>
      <c r="AA29" s="47"/>
      <c r="AB29" s="49"/>
      <c r="AC29" s="47"/>
      <c r="AD29" s="49"/>
      <c r="AE29" s="47"/>
      <c r="AF29" s="49"/>
      <c r="AG29" s="47"/>
      <c r="AH29" s="49"/>
      <c r="AI29" s="47"/>
      <c r="AJ29" s="49"/>
    </row>
    <row r="30" spans="1:36" s="24" customFormat="1" ht="13.2">
      <c r="A30" s="31"/>
      <c r="B30" s="38"/>
      <c r="C30" s="33"/>
      <c r="D30" s="39"/>
      <c r="E30" s="50"/>
      <c r="F30" s="51"/>
      <c r="G30" s="52"/>
      <c r="H30" s="52"/>
      <c r="I30" s="52"/>
      <c r="J30" s="87"/>
      <c r="K30" s="50"/>
      <c r="L30" s="53"/>
      <c r="M30" s="54"/>
      <c r="N30" s="55"/>
      <c r="P30" s="58"/>
      <c r="Q30" s="47"/>
      <c r="R30" s="49"/>
      <c r="S30" s="47"/>
      <c r="T30" s="49"/>
      <c r="U30" s="47"/>
      <c r="V30" s="49"/>
      <c r="W30" s="47"/>
      <c r="X30" s="49"/>
      <c r="Y30" s="47"/>
      <c r="Z30" s="47"/>
      <c r="AA30" s="47"/>
      <c r="AB30" s="49"/>
      <c r="AC30" s="47"/>
      <c r="AD30" s="49"/>
      <c r="AE30" s="47"/>
      <c r="AF30" s="49"/>
      <c r="AG30" s="47"/>
      <c r="AH30" s="49"/>
      <c r="AI30" s="47"/>
      <c r="AJ30" s="49"/>
    </row>
    <row r="31" spans="1:36" s="24" customFormat="1" ht="13.2">
      <c r="A31" s="31" t="s">
        <v>18</v>
      </c>
      <c r="B31" s="38" t="s">
        <v>6</v>
      </c>
      <c r="C31" s="33">
        <v>3</v>
      </c>
      <c r="D31" s="39">
        <v>1117</v>
      </c>
      <c r="E31" s="34">
        <v>0</v>
      </c>
      <c r="F31" s="40">
        <v>0</v>
      </c>
      <c r="G31" s="14">
        <v>0</v>
      </c>
      <c r="H31" s="14">
        <v>0</v>
      </c>
      <c r="I31" s="14">
        <v>1</v>
      </c>
      <c r="J31" s="15">
        <v>1685</v>
      </c>
      <c r="K31" s="34">
        <v>1</v>
      </c>
      <c r="L31" s="42">
        <v>192</v>
      </c>
      <c r="M31" s="43">
        <f>SUM(K31,I31,G31,E31)</f>
        <v>2</v>
      </c>
      <c r="N31" s="48">
        <f>SUM(F31,H31,J31,L31)</f>
        <v>1877</v>
      </c>
      <c r="Q31" s="47"/>
      <c r="R31" s="49"/>
      <c r="S31" s="47"/>
      <c r="T31" s="49"/>
      <c r="U31" s="47"/>
      <c r="V31" s="49"/>
      <c r="W31" s="47"/>
      <c r="X31" s="49"/>
      <c r="Y31" s="47"/>
      <c r="Z31" s="47"/>
      <c r="AA31" s="47"/>
      <c r="AB31" s="49"/>
      <c r="AC31" s="47"/>
      <c r="AD31" s="49"/>
      <c r="AE31" s="47"/>
      <c r="AF31" s="49"/>
      <c r="AG31" s="47"/>
      <c r="AH31" s="49"/>
      <c r="AI31" s="47"/>
      <c r="AJ31" s="49"/>
    </row>
    <row r="32" spans="1:36" s="24" customFormat="1" ht="13.2">
      <c r="A32" s="31"/>
      <c r="B32" s="38" t="s">
        <v>7</v>
      </c>
      <c r="C32" s="33">
        <v>2</v>
      </c>
      <c r="D32" s="39">
        <v>486</v>
      </c>
      <c r="E32" s="34">
        <v>0</v>
      </c>
      <c r="F32" s="40">
        <v>0</v>
      </c>
      <c r="G32" s="14">
        <v>1</v>
      </c>
      <c r="H32" s="14">
        <v>230</v>
      </c>
      <c r="I32" s="14">
        <v>0</v>
      </c>
      <c r="J32" s="15">
        <v>0</v>
      </c>
      <c r="K32" s="34">
        <v>0</v>
      </c>
      <c r="L32" s="42">
        <v>0</v>
      </c>
      <c r="M32" s="43">
        <f>SUM(K32,I32,G32,E32)</f>
        <v>1</v>
      </c>
      <c r="N32" s="48">
        <f>SUM(F32,H32,J32,L32)</f>
        <v>230</v>
      </c>
      <c r="P32" s="57"/>
      <c r="Q32" s="47"/>
      <c r="R32" s="49"/>
      <c r="S32" s="47"/>
      <c r="T32" s="49"/>
      <c r="U32" s="47"/>
      <c r="V32" s="49"/>
      <c r="W32" s="47"/>
      <c r="X32" s="49"/>
      <c r="Y32" s="47"/>
      <c r="Z32" s="47"/>
      <c r="AA32" s="47"/>
      <c r="AB32" s="49"/>
      <c r="AC32" s="47"/>
      <c r="AD32" s="49"/>
      <c r="AE32" s="47"/>
      <c r="AF32" s="49"/>
      <c r="AG32" s="47"/>
      <c r="AH32" s="49"/>
      <c r="AI32" s="47"/>
      <c r="AJ32" s="49"/>
    </row>
    <row r="33" spans="1:36" s="24" customFormat="1" ht="13.2">
      <c r="A33" s="31"/>
      <c r="B33" s="38"/>
      <c r="C33" s="33"/>
      <c r="D33" s="39"/>
      <c r="E33" s="50"/>
      <c r="F33" s="51"/>
      <c r="G33" s="52"/>
      <c r="H33" s="52"/>
      <c r="I33" s="52"/>
      <c r="J33" s="87"/>
      <c r="K33" s="50"/>
      <c r="L33" s="53"/>
      <c r="M33" s="54"/>
      <c r="N33" s="55"/>
      <c r="Q33" s="47"/>
      <c r="R33" s="49"/>
      <c r="S33" s="47"/>
      <c r="T33" s="49"/>
      <c r="U33" s="47"/>
      <c r="V33" s="49"/>
      <c r="W33" s="47"/>
      <c r="X33" s="49"/>
      <c r="Y33" s="47"/>
      <c r="Z33" s="56"/>
      <c r="AA33" s="47"/>
      <c r="AB33" s="49"/>
      <c r="AC33" s="47"/>
      <c r="AD33" s="49"/>
      <c r="AE33" s="47"/>
      <c r="AF33" s="49"/>
      <c r="AG33" s="47"/>
      <c r="AH33" s="49"/>
      <c r="AI33" s="47"/>
      <c r="AJ33" s="49"/>
    </row>
    <row r="34" spans="1:36" s="24" customFormat="1" ht="13.2">
      <c r="A34" s="31" t="s">
        <v>39</v>
      </c>
      <c r="B34" s="38"/>
      <c r="C34" s="33">
        <v>158</v>
      </c>
      <c r="D34" s="39">
        <v>58764</v>
      </c>
      <c r="E34" s="34">
        <v>27</v>
      </c>
      <c r="F34" s="40">
        <v>5731</v>
      </c>
      <c r="G34" s="14">
        <v>34</v>
      </c>
      <c r="H34" s="14">
        <v>11757</v>
      </c>
      <c r="I34" s="14">
        <v>31</v>
      </c>
      <c r="J34" s="15">
        <v>41892</v>
      </c>
      <c r="K34" s="40">
        <v>26</v>
      </c>
      <c r="L34" s="42">
        <v>1736</v>
      </c>
      <c r="M34" s="43">
        <f>SUM(K34,I34,G34,E34)</f>
        <v>118</v>
      </c>
      <c r="N34" s="48">
        <f>SUM(F34,H34,J34,L34)</f>
        <v>61116</v>
      </c>
      <c r="Q34" s="47"/>
      <c r="R34" s="49"/>
      <c r="S34" s="47"/>
      <c r="T34" s="49"/>
      <c r="U34" s="47"/>
      <c r="V34" s="49"/>
      <c r="W34" s="47"/>
      <c r="X34" s="49"/>
      <c r="Y34" s="47"/>
      <c r="Z34" s="47"/>
      <c r="AA34" s="47"/>
      <c r="AB34" s="49"/>
      <c r="AC34" s="47"/>
      <c r="AD34" s="49"/>
      <c r="AE34" s="47"/>
      <c r="AF34" s="49"/>
      <c r="AG34" s="47"/>
      <c r="AH34" s="49"/>
      <c r="AI34" s="47"/>
      <c r="AJ34" s="49"/>
    </row>
    <row r="35" spans="1:36" s="24" customFormat="1" ht="13.2">
      <c r="A35" s="31"/>
      <c r="B35" s="38"/>
      <c r="C35" s="33"/>
      <c r="D35" s="39"/>
      <c r="E35" s="50"/>
      <c r="F35" s="51"/>
      <c r="G35" s="52"/>
      <c r="H35" s="52"/>
      <c r="I35" s="52"/>
      <c r="J35" s="87"/>
      <c r="K35" s="50"/>
      <c r="L35" s="53"/>
      <c r="M35" s="54"/>
      <c r="N35" s="55"/>
      <c r="Q35" s="47"/>
      <c r="R35" s="49"/>
      <c r="S35" s="47"/>
      <c r="T35" s="49"/>
      <c r="U35" s="47"/>
      <c r="V35" s="49"/>
      <c r="W35" s="47"/>
      <c r="X35" s="49"/>
      <c r="Y35" s="47"/>
      <c r="Z35" s="56"/>
      <c r="AA35" s="47"/>
      <c r="AB35" s="49"/>
      <c r="AC35" s="47"/>
      <c r="AD35" s="49"/>
      <c r="AE35" s="47"/>
      <c r="AF35" s="49"/>
      <c r="AG35" s="47"/>
      <c r="AH35" s="49"/>
      <c r="AI35" s="47"/>
      <c r="AJ35" s="49"/>
    </row>
    <row r="36" spans="1:36" s="24" customFormat="1" ht="13.2">
      <c r="A36" s="31" t="s">
        <v>16</v>
      </c>
      <c r="B36" s="38"/>
      <c r="C36" s="33">
        <v>515</v>
      </c>
      <c r="D36" s="39">
        <v>25159</v>
      </c>
      <c r="E36" s="34">
        <v>120</v>
      </c>
      <c r="F36" s="40">
        <v>2157</v>
      </c>
      <c r="G36" s="14">
        <v>109</v>
      </c>
      <c r="H36" s="14">
        <v>2007</v>
      </c>
      <c r="I36" s="14">
        <v>142</v>
      </c>
      <c r="J36" s="15">
        <v>2545</v>
      </c>
      <c r="K36" s="40">
        <v>145</v>
      </c>
      <c r="L36" s="42">
        <v>5256</v>
      </c>
      <c r="M36" s="43">
        <f>SUM(K36,I36,G36,E36)</f>
        <v>516</v>
      </c>
      <c r="N36" s="48">
        <f>SUM(F36,H36,J36,L36)</f>
        <v>11965</v>
      </c>
      <c r="O36" s="58"/>
      <c r="P36" s="58"/>
      <c r="Q36" s="47"/>
      <c r="R36" s="49"/>
      <c r="S36" s="47"/>
      <c r="T36" s="49"/>
      <c r="U36" s="47"/>
      <c r="V36" s="49"/>
      <c r="W36" s="47"/>
      <c r="X36" s="49"/>
      <c r="Y36" s="47"/>
      <c r="Z36" s="47"/>
      <c r="AA36" s="47"/>
      <c r="AB36" s="49"/>
      <c r="AC36" s="47"/>
      <c r="AD36" s="49"/>
      <c r="AE36" s="47"/>
      <c r="AF36" s="49"/>
      <c r="AG36" s="47"/>
      <c r="AH36" s="49"/>
      <c r="AI36" s="47"/>
      <c r="AJ36" s="49"/>
    </row>
    <row r="37" spans="1:36" s="24" customFormat="1" ht="13.2">
      <c r="A37" s="31"/>
      <c r="B37" s="38"/>
      <c r="C37" s="33"/>
      <c r="D37" s="39"/>
      <c r="E37" s="34"/>
      <c r="F37" s="40"/>
      <c r="G37" s="41"/>
      <c r="H37" s="14"/>
      <c r="I37" s="14"/>
      <c r="J37" s="14"/>
      <c r="K37" s="34"/>
      <c r="L37" s="42"/>
      <c r="M37" s="43"/>
      <c r="N37" s="59"/>
      <c r="P37" s="58"/>
      <c r="Q37" s="47"/>
      <c r="R37" s="47"/>
      <c r="S37" s="47"/>
      <c r="T37" s="47"/>
      <c r="U37" s="47"/>
      <c r="V37" s="47"/>
      <c r="W37" s="47"/>
      <c r="X37" s="47"/>
      <c r="Y37" s="47"/>
      <c r="Z37" s="46"/>
      <c r="AA37" s="47"/>
      <c r="AB37" s="47"/>
      <c r="AC37" s="47"/>
      <c r="AD37" s="47"/>
      <c r="AE37" s="47"/>
      <c r="AF37" s="47"/>
      <c r="AG37" s="47"/>
      <c r="AH37" s="47"/>
      <c r="AI37" s="47"/>
      <c r="AJ37" s="47"/>
    </row>
    <row r="38" spans="1:36" s="68" customFormat="1" ht="13.2">
      <c r="A38" s="60" t="s">
        <v>0</v>
      </c>
      <c r="B38" s="61"/>
      <c r="C38" s="62">
        <v>1207</v>
      </c>
      <c r="D38" s="63">
        <v>165072</v>
      </c>
      <c r="E38" s="64">
        <v>273</v>
      </c>
      <c r="F38" s="65">
        <v>35404</v>
      </c>
      <c r="G38" s="64">
        <v>275</v>
      </c>
      <c r="H38" s="65">
        <v>41399</v>
      </c>
      <c r="I38" s="85">
        <v>340</v>
      </c>
      <c r="J38" s="86">
        <v>80439</v>
      </c>
      <c r="K38" s="64">
        <v>309</v>
      </c>
      <c r="L38" s="88">
        <v>38137</v>
      </c>
      <c r="M38" s="66">
        <f>E38+G38+I38+K38</f>
        <v>1197</v>
      </c>
      <c r="N38" s="67">
        <f>F38+H38+J38+L38</f>
        <v>195379</v>
      </c>
      <c r="Q38" s="47"/>
      <c r="R38" s="46"/>
      <c r="S38" s="47"/>
      <c r="T38" s="46"/>
      <c r="U38" s="47"/>
      <c r="V38" s="46"/>
      <c r="W38" s="47"/>
      <c r="X38" s="46"/>
      <c r="Y38" s="47"/>
      <c r="Z38" s="49"/>
      <c r="AA38" s="47"/>
      <c r="AB38" s="46"/>
      <c r="AC38" s="47"/>
      <c r="AD38" s="46"/>
      <c r="AE38" s="47"/>
      <c r="AF38" s="46"/>
      <c r="AG38" s="47"/>
      <c r="AH38" s="46"/>
      <c r="AI38" s="47"/>
      <c r="AJ38" s="46"/>
    </row>
    <row r="39" spans="1:36" s="24" customFormat="1" ht="13.2" thickBot="1">
      <c r="A39" s="69"/>
      <c r="B39" s="70"/>
      <c r="C39" s="71"/>
      <c r="D39" s="71"/>
      <c r="E39" s="72"/>
      <c r="F39" s="73"/>
      <c r="G39" s="73"/>
      <c r="H39" s="73"/>
      <c r="I39" s="73"/>
      <c r="J39" s="73"/>
      <c r="K39" s="73"/>
      <c r="L39" s="73"/>
      <c r="M39" s="74"/>
      <c r="N39" s="75"/>
      <c r="O39" s="21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</row>
    <row r="40" spans="1:36" s="76" customFormat="1" ht="8.4" thickTop="1">
      <c r="A40" s="76" t="s">
        <v>118</v>
      </c>
      <c r="C40" s="80" t="s">
        <v>122</v>
      </c>
      <c r="D40" s="80"/>
      <c r="E40" s="76" t="s">
        <v>123</v>
      </c>
      <c r="G40" s="76" t="s">
        <v>19</v>
      </c>
    </row>
    <row r="41" spans="1:36" s="19" customFormat="1" ht="9.6">
      <c r="A41" s="79" t="s">
        <v>17</v>
      </c>
      <c r="B41" s="79"/>
      <c r="C41" s="80"/>
      <c r="D41" s="80"/>
      <c r="E41" s="79"/>
      <c r="F41" s="79"/>
      <c r="G41" s="79"/>
      <c r="H41" s="81"/>
      <c r="I41" s="82"/>
      <c r="J41" s="82"/>
      <c r="K41" s="82"/>
      <c r="L41" s="82"/>
      <c r="M41" s="82"/>
      <c r="N41" s="82"/>
      <c r="O41" s="21"/>
    </row>
    <row r="44" spans="1:36" s="24" customFormat="1" ht="10.199999999999999">
      <c r="A44" s="68"/>
      <c r="B44" s="21"/>
      <c r="C44" s="22"/>
      <c r="D44" s="22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</row>
    <row r="45" spans="1:36" s="24" customFormat="1" ht="7.5" customHeight="1">
      <c r="B45" s="21"/>
      <c r="C45" s="22"/>
      <c r="D45" s="22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</row>
  </sheetData>
  <mergeCells count="18">
    <mergeCell ref="A1:N1"/>
    <mergeCell ref="I7:J7"/>
    <mergeCell ref="K7:L7"/>
    <mergeCell ref="M7:N7"/>
    <mergeCell ref="A7:B8"/>
    <mergeCell ref="C7:D7"/>
    <mergeCell ref="E7:F7"/>
    <mergeCell ref="G7:H7"/>
    <mergeCell ref="Q7:R7"/>
    <mergeCell ref="S7:T7"/>
    <mergeCell ref="U7:V7"/>
    <mergeCell ref="W7:X7"/>
    <mergeCell ref="AG7:AH7"/>
    <mergeCell ref="AI7:AJ7"/>
    <mergeCell ref="Y7:Z7"/>
    <mergeCell ref="AA7:AB7"/>
    <mergeCell ref="AC7:AD7"/>
    <mergeCell ref="AE7:AF7"/>
  </mergeCells>
  <phoneticPr fontId="3" type="noConversion"/>
  <printOptions horizontalCentered="1"/>
  <pageMargins left="0.75" right="0.75" top="1" bottom="1" header="0.5" footer="0.5"/>
  <pageSetup scale="61"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J45"/>
  <sheetViews>
    <sheetView zoomScaleNormal="100" workbookViewId="0">
      <selection sqref="A1:N1"/>
    </sheetView>
  </sheetViews>
  <sheetFormatPr defaultRowHeight="12.6"/>
  <cols>
    <col min="1" max="1" width="14.109375" customWidth="1"/>
    <col min="2" max="2" width="2.33203125" bestFit="1" customWidth="1"/>
    <col min="3" max="3" width="6.44140625" style="83" bestFit="1" customWidth="1"/>
    <col min="4" max="4" width="9" style="83" customWidth="1"/>
    <col min="5" max="5" width="8.33203125" bestFit="1" customWidth="1"/>
    <col min="6" max="6" width="11.6640625" bestFit="1" customWidth="1"/>
    <col min="7" max="7" width="7.6640625" bestFit="1" customWidth="1"/>
    <col min="8" max="8" width="11.44140625" bestFit="1" customWidth="1"/>
    <col min="9" max="9" width="8.6640625" customWidth="1"/>
    <col min="10" max="10" width="11.5546875" bestFit="1" customWidth="1"/>
    <col min="11" max="11" width="6.5546875" bestFit="1" customWidth="1"/>
    <col min="12" max="12" width="10.109375" customWidth="1"/>
    <col min="13" max="13" width="7.6640625" bestFit="1" customWidth="1"/>
    <col min="14" max="14" width="12.6640625" bestFit="1" customWidth="1"/>
    <col min="16" max="16" width="10.5546875" bestFit="1" customWidth="1"/>
  </cols>
  <sheetData>
    <row r="1" spans="1:36" s="18" customFormat="1" ht="17.399999999999999">
      <c r="A1" s="567" t="s">
        <v>34</v>
      </c>
      <c r="B1" s="567"/>
      <c r="C1" s="567"/>
      <c r="D1" s="567"/>
      <c r="E1" s="567"/>
      <c r="F1" s="567"/>
      <c r="G1" s="567"/>
      <c r="H1" s="567"/>
      <c r="I1" s="567"/>
      <c r="J1" s="567"/>
      <c r="K1" s="567"/>
      <c r="L1" s="567"/>
      <c r="M1" s="567"/>
      <c r="N1" s="567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</row>
    <row r="2" spans="1:36" s="18" customFormat="1" ht="17.399999999999999">
      <c r="A2" s="505" t="s">
        <v>30</v>
      </c>
      <c r="B2" s="505"/>
      <c r="C2" s="505"/>
      <c r="D2" s="505"/>
      <c r="E2" s="505"/>
      <c r="F2" s="505"/>
      <c r="G2" s="505"/>
      <c r="H2" s="505"/>
      <c r="I2" s="505"/>
      <c r="J2" s="505"/>
      <c r="K2" s="505"/>
      <c r="L2" s="505"/>
      <c r="M2" s="505"/>
      <c r="N2" s="505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</row>
    <row r="3" spans="1:36" s="18" customFormat="1" ht="17.399999999999999">
      <c r="A3" s="105" t="s">
        <v>124</v>
      </c>
      <c r="B3" s="505"/>
      <c r="C3" s="505"/>
      <c r="D3" s="505"/>
      <c r="E3" s="505"/>
      <c r="F3" s="505"/>
      <c r="G3" s="505"/>
      <c r="H3" s="505"/>
      <c r="I3" s="505"/>
      <c r="J3" s="505"/>
      <c r="K3" s="505"/>
      <c r="L3" s="505"/>
      <c r="M3" s="505"/>
      <c r="N3" s="505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</row>
    <row r="4" spans="1:36" s="18" customFormat="1" ht="17.399999999999999">
      <c r="A4" s="505"/>
      <c r="B4" s="505"/>
      <c r="C4" s="505"/>
      <c r="D4" s="505"/>
      <c r="E4" s="505"/>
      <c r="F4" s="505"/>
      <c r="G4" s="505"/>
      <c r="H4" s="505"/>
      <c r="I4" s="505"/>
      <c r="J4" s="505"/>
      <c r="K4" s="505"/>
      <c r="L4" s="505"/>
      <c r="M4" s="505"/>
      <c r="N4" s="505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</row>
    <row r="5" spans="1:36" s="24" customFormat="1">
      <c r="A5" s="20" t="s">
        <v>3</v>
      </c>
      <c r="B5" s="21"/>
      <c r="C5" s="22"/>
      <c r="D5" s="22"/>
      <c r="E5" s="21"/>
      <c r="F5" s="21"/>
      <c r="G5" s="21"/>
      <c r="H5" s="23"/>
      <c r="I5" s="21"/>
      <c r="J5" s="21"/>
      <c r="K5" s="21"/>
      <c r="L5" s="21"/>
      <c r="M5" s="21"/>
      <c r="N5" s="21"/>
      <c r="O5" s="21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</row>
    <row r="6" spans="1:36" s="24" customFormat="1" ht="7.5" customHeight="1" thickBot="1">
      <c r="A6" s="20"/>
      <c r="B6" s="21"/>
      <c r="C6" s="22"/>
      <c r="D6" s="22"/>
      <c r="E6" s="21"/>
      <c r="F6" s="21"/>
      <c r="G6" s="21"/>
      <c r="H6" s="23"/>
      <c r="I6" s="21"/>
      <c r="J6" s="21"/>
      <c r="K6" s="21"/>
      <c r="L6" s="21"/>
      <c r="M6" s="21"/>
      <c r="N6" s="21"/>
      <c r="O6" s="21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</row>
    <row r="7" spans="1:36" s="24" customFormat="1" ht="11.1" customHeight="1" thickTop="1">
      <c r="A7" s="568" t="s">
        <v>4</v>
      </c>
      <c r="B7" s="569"/>
      <c r="C7" s="572" t="s">
        <v>29</v>
      </c>
      <c r="D7" s="573"/>
      <c r="E7" s="574" t="s">
        <v>45</v>
      </c>
      <c r="F7" s="575"/>
      <c r="G7" s="576" t="s">
        <v>46</v>
      </c>
      <c r="H7" s="576"/>
      <c r="I7" s="574" t="s">
        <v>47</v>
      </c>
      <c r="J7" s="577"/>
      <c r="K7" s="574" t="s">
        <v>48</v>
      </c>
      <c r="L7" s="575"/>
      <c r="M7" s="578" t="s">
        <v>30</v>
      </c>
      <c r="N7" s="579"/>
      <c r="Q7" s="566"/>
      <c r="R7" s="566"/>
      <c r="S7" s="566"/>
      <c r="T7" s="566"/>
      <c r="U7" s="566"/>
      <c r="V7" s="566"/>
      <c r="W7" s="566"/>
      <c r="X7" s="566"/>
      <c r="Y7" s="565"/>
      <c r="Z7" s="565"/>
      <c r="AA7" s="566"/>
      <c r="AB7" s="566"/>
      <c r="AC7" s="566"/>
      <c r="AD7" s="566"/>
      <c r="AE7" s="566"/>
      <c r="AF7" s="566"/>
      <c r="AG7" s="566"/>
      <c r="AH7" s="566"/>
      <c r="AI7" s="565"/>
      <c r="AJ7" s="565"/>
    </row>
    <row r="8" spans="1:36" s="24" customFormat="1" ht="11.1" customHeight="1">
      <c r="A8" s="570"/>
      <c r="B8" s="571"/>
      <c r="C8" s="25" t="s">
        <v>2</v>
      </c>
      <c r="D8" s="25" t="s">
        <v>5</v>
      </c>
      <c r="E8" s="26" t="s">
        <v>2</v>
      </c>
      <c r="F8" s="27" t="s">
        <v>5</v>
      </c>
      <c r="G8" s="26" t="s">
        <v>2</v>
      </c>
      <c r="H8" s="26" t="s">
        <v>5</v>
      </c>
      <c r="I8" s="26" t="s">
        <v>2</v>
      </c>
      <c r="J8" s="26" t="s">
        <v>5</v>
      </c>
      <c r="K8" s="26" t="s">
        <v>2</v>
      </c>
      <c r="L8" s="28" t="s">
        <v>5</v>
      </c>
      <c r="M8" s="29" t="s">
        <v>2</v>
      </c>
      <c r="N8" s="30" t="s">
        <v>5</v>
      </c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</row>
    <row r="9" spans="1:36" s="24" customFormat="1" ht="7.5" customHeight="1">
      <c r="A9" s="31"/>
      <c r="B9" s="32"/>
      <c r="C9" s="33"/>
      <c r="D9" s="33"/>
      <c r="E9" s="34"/>
      <c r="F9" s="34"/>
      <c r="G9" s="35"/>
      <c r="H9" s="35"/>
      <c r="I9" s="35"/>
      <c r="J9" s="35"/>
      <c r="K9" s="35"/>
      <c r="L9" s="35"/>
      <c r="M9" s="36"/>
      <c r="N9" s="37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</row>
    <row r="10" spans="1:36" s="24" customFormat="1" ht="13.2">
      <c r="A10" s="31" t="s">
        <v>1</v>
      </c>
      <c r="B10" s="38" t="s">
        <v>6</v>
      </c>
      <c r="C10" s="33">
        <v>240</v>
      </c>
      <c r="D10" s="39">
        <v>26444</v>
      </c>
      <c r="E10" s="34">
        <v>57</v>
      </c>
      <c r="F10" s="40">
        <v>5661</v>
      </c>
      <c r="G10" s="14">
        <v>69</v>
      </c>
      <c r="H10" s="14">
        <v>7729</v>
      </c>
      <c r="I10" s="14">
        <v>70</v>
      </c>
      <c r="J10" s="15">
        <v>8661</v>
      </c>
      <c r="K10" s="40">
        <v>77</v>
      </c>
      <c r="L10" s="42">
        <v>14892</v>
      </c>
      <c r="M10" s="43">
        <f>SUM(K10,I10,G10,E10)</f>
        <v>273</v>
      </c>
      <c r="N10" s="44">
        <f>SUM(F10,H10,J10,L10)</f>
        <v>36943</v>
      </c>
      <c r="O10" s="45"/>
      <c r="R10" s="46"/>
      <c r="S10" s="47"/>
      <c r="T10" s="46"/>
      <c r="U10" s="47"/>
      <c r="V10" s="46"/>
      <c r="W10" s="47"/>
      <c r="X10" s="46"/>
      <c r="Y10" s="47"/>
      <c r="Z10" s="47"/>
      <c r="AA10" s="47"/>
      <c r="AB10" s="46"/>
      <c r="AC10" s="47"/>
      <c r="AD10" s="46"/>
      <c r="AE10" s="47"/>
      <c r="AF10" s="46"/>
      <c r="AG10" s="47"/>
      <c r="AH10" s="46"/>
      <c r="AI10" s="47"/>
      <c r="AJ10" s="46"/>
    </row>
    <row r="11" spans="1:36" s="24" customFormat="1" ht="13.2">
      <c r="A11" s="31"/>
      <c r="B11" s="38" t="s">
        <v>7</v>
      </c>
      <c r="C11" s="33">
        <v>278</v>
      </c>
      <c r="D11" s="39">
        <v>9936</v>
      </c>
      <c r="E11" s="34">
        <v>31</v>
      </c>
      <c r="F11" s="40">
        <v>1480</v>
      </c>
      <c r="G11" s="14">
        <v>42</v>
      </c>
      <c r="H11" s="14">
        <v>2233</v>
      </c>
      <c r="I11" s="14">
        <v>42</v>
      </c>
      <c r="J11" s="15">
        <v>1603</v>
      </c>
      <c r="K11" s="40">
        <v>32</v>
      </c>
      <c r="L11" s="42">
        <v>1624</v>
      </c>
      <c r="M11" s="43">
        <f>SUM(K11,I11,G11,E11)</f>
        <v>147</v>
      </c>
      <c r="N11" s="48">
        <f>SUM(F11,H11,J11,L11)</f>
        <v>6940</v>
      </c>
      <c r="Q11" s="47"/>
      <c r="R11" s="49"/>
      <c r="S11" s="47"/>
      <c r="T11" s="49"/>
      <c r="U11" s="47"/>
      <c r="V11" s="49"/>
      <c r="W11" s="47"/>
      <c r="X11" s="49"/>
      <c r="Y11" s="47"/>
      <c r="Z11" s="47"/>
      <c r="AA11" s="47"/>
      <c r="AB11" s="49"/>
      <c r="AC11" s="47"/>
      <c r="AD11" s="49"/>
      <c r="AE11" s="47"/>
      <c r="AF11" s="49"/>
      <c r="AG11" s="47"/>
      <c r="AH11" s="49"/>
      <c r="AI11" s="47"/>
      <c r="AJ11" s="49"/>
    </row>
    <row r="12" spans="1:36" s="24" customFormat="1" ht="13.2">
      <c r="A12" s="31"/>
      <c r="B12" s="38"/>
      <c r="C12" s="33"/>
      <c r="D12" s="39"/>
      <c r="E12" s="50"/>
      <c r="F12" s="51"/>
      <c r="G12" s="52"/>
      <c r="H12" s="52"/>
      <c r="I12" s="52"/>
      <c r="J12" s="87"/>
      <c r="K12" s="50"/>
      <c r="L12" s="53"/>
      <c r="M12" s="54"/>
      <c r="N12" s="55"/>
      <c r="Q12" s="47"/>
      <c r="R12" s="49"/>
      <c r="S12" s="47"/>
      <c r="T12" s="49"/>
      <c r="U12" s="47"/>
      <c r="V12" s="49"/>
      <c r="W12" s="47"/>
      <c r="X12" s="49"/>
      <c r="Y12" s="47"/>
      <c r="Z12" s="56"/>
      <c r="AA12" s="47"/>
      <c r="AB12" s="49"/>
      <c r="AC12" s="47"/>
      <c r="AD12" s="49"/>
      <c r="AE12" s="47"/>
      <c r="AF12" s="49"/>
      <c r="AG12" s="47"/>
      <c r="AH12" s="49"/>
      <c r="AI12" s="47"/>
      <c r="AJ12" s="49"/>
    </row>
    <row r="13" spans="1:36" s="24" customFormat="1" ht="13.2">
      <c r="A13" s="31" t="s">
        <v>8</v>
      </c>
      <c r="B13" s="38" t="s">
        <v>6</v>
      </c>
      <c r="C13" s="33">
        <v>2</v>
      </c>
      <c r="D13" s="39">
        <v>858</v>
      </c>
      <c r="E13" s="34">
        <v>0</v>
      </c>
      <c r="F13" s="40">
        <v>0</v>
      </c>
      <c r="G13" s="14">
        <v>1</v>
      </c>
      <c r="H13" s="14">
        <v>392</v>
      </c>
      <c r="I13" s="14">
        <v>0</v>
      </c>
      <c r="J13" s="15">
        <v>0</v>
      </c>
      <c r="K13" s="40">
        <v>0</v>
      </c>
      <c r="L13" s="42">
        <v>0</v>
      </c>
      <c r="M13" s="43">
        <f>SUM(K13,I13,G13,E13)</f>
        <v>1</v>
      </c>
      <c r="N13" s="48">
        <f>SUM(F13,H13,J13,L13)</f>
        <v>392</v>
      </c>
      <c r="Q13" s="47"/>
      <c r="R13" s="49"/>
      <c r="S13" s="47"/>
      <c r="T13" s="49"/>
      <c r="U13" s="47"/>
      <c r="V13" s="49"/>
      <c r="W13" s="47"/>
      <c r="X13" s="49"/>
      <c r="Y13" s="47"/>
      <c r="Z13" s="47"/>
      <c r="AA13" s="47"/>
      <c r="AB13" s="49"/>
      <c r="AC13" s="47"/>
      <c r="AD13" s="49"/>
      <c r="AE13" s="47"/>
      <c r="AF13" s="49"/>
      <c r="AG13" s="47"/>
      <c r="AH13" s="49"/>
      <c r="AI13" s="47"/>
      <c r="AJ13" s="49"/>
    </row>
    <row r="14" spans="1:36" s="24" customFormat="1" ht="13.2">
      <c r="A14" s="31" t="s">
        <v>9</v>
      </c>
      <c r="B14" s="38" t="s">
        <v>7</v>
      </c>
      <c r="C14" s="33">
        <v>4</v>
      </c>
      <c r="D14" s="39">
        <v>164</v>
      </c>
      <c r="E14" s="34">
        <v>0</v>
      </c>
      <c r="F14" s="40">
        <v>0</v>
      </c>
      <c r="G14" s="14">
        <v>1</v>
      </c>
      <c r="H14" s="14">
        <v>135</v>
      </c>
      <c r="I14" s="14">
        <v>0</v>
      </c>
      <c r="J14" s="15">
        <v>0</v>
      </c>
      <c r="K14" s="40">
        <v>0</v>
      </c>
      <c r="L14" s="42">
        <v>0</v>
      </c>
      <c r="M14" s="43">
        <f>SUM(K14,I14,G14,E14)</f>
        <v>1</v>
      </c>
      <c r="N14" s="48">
        <f>SUM(F14,H14,J14,L14)</f>
        <v>135</v>
      </c>
      <c r="Q14" s="47"/>
      <c r="R14" s="49"/>
      <c r="S14" s="47"/>
      <c r="T14" s="49"/>
      <c r="U14" s="47"/>
      <c r="V14" s="49"/>
      <c r="W14" s="47"/>
      <c r="X14" s="49"/>
      <c r="Y14" s="47"/>
      <c r="Z14" s="47"/>
      <c r="AA14" s="47"/>
      <c r="AB14" s="49"/>
      <c r="AC14" s="47"/>
      <c r="AD14" s="49"/>
      <c r="AE14" s="47"/>
      <c r="AF14" s="49"/>
      <c r="AG14" s="47"/>
      <c r="AH14" s="49"/>
      <c r="AI14" s="47"/>
      <c r="AJ14" s="49"/>
    </row>
    <row r="15" spans="1:36" s="24" customFormat="1" ht="13.2">
      <c r="A15" s="31"/>
      <c r="B15" s="38"/>
      <c r="C15" s="33"/>
      <c r="D15" s="39"/>
      <c r="E15" s="50"/>
      <c r="F15" s="51"/>
      <c r="G15" s="52"/>
      <c r="H15" s="52"/>
      <c r="I15" s="52"/>
      <c r="J15" s="87"/>
      <c r="K15" s="50"/>
      <c r="L15" s="53"/>
      <c r="M15" s="54"/>
      <c r="N15" s="55"/>
      <c r="Q15" s="47"/>
      <c r="R15" s="49"/>
      <c r="S15" s="47"/>
      <c r="T15" s="49"/>
      <c r="U15" s="47"/>
      <c r="V15" s="49"/>
      <c r="W15" s="47"/>
      <c r="X15" s="49"/>
      <c r="Y15" s="47"/>
      <c r="Z15" s="56"/>
      <c r="AA15" s="47"/>
      <c r="AB15" s="49"/>
      <c r="AC15" s="47"/>
      <c r="AD15" s="49"/>
      <c r="AE15" s="47"/>
      <c r="AF15" s="49"/>
      <c r="AG15" s="47"/>
      <c r="AH15" s="49"/>
      <c r="AI15" s="47"/>
      <c r="AJ15" s="49"/>
    </row>
    <row r="16" spans="1:36" s="24" customFormat="1" ht="13.2">
      <c r="A16" s="31" t="s">
        <v>10</v>
      </c>
      <c r="B16" s="38" t="s">
        <v>6</v>
      </c>
      <c r="C16" s="33">
        <v>0</v>
      </c>
      <c r="D16" s="39">
        <v>0</v>
      </c>
      <c r="E16" s="34">
        <v>0</v>
      </c>
      <c r="F16" s="40">
        <v>0</v>
      </c>
      <c r="G16" s="14">
        <v>0</v>
      </c>
      <c r="H16" s="14">
        <v>0</v>
      </c>
      <c r="I16" s="14">
        <v>0</v>
      </c>
      <c r="J16" s="15">
        <v>0</v>
      </c>
      <c r="K16" s="40">
        <v>0</v>
      </c>
      <c r="L16" s="42">
        <v>0</v>
      </c>
      <c r="M16" s="43">
        <f>SUM(K16,I16,G16,E16)</f>
        <v>0</v>
      </c>
      <c r="N16" s="48">
        <f>SUM(F16,H16,J16,L16)</f>
        <v>0</v>
      </c>
      <c r="Q16" s="47"/>
      <c r="R16" s="49"/>
      <c r="S16" s="47"/>
      <c r="T16" s="49"/>
      <c r="U16" s="47"/>
      <c r="V16" s="49"/>
      <c r="W16" s="47"/>
      <c r="X16" s="49"/>
      <c r="Y16" s="47"/>
      <c r="Z16" s="47"/>
      <c r="AA16" s="47"/>
      <c r="AB16" s="49"/>
      <c r="AC16" s="47"/>
      <c r="AD16" s="49"/>
      <c r="AE16" s="47"/>
      <c r="AF16" s="49"/>
      <c r="AG16" s="47"/>
      <c r="AH16" s="49"/>
      <c r="AI16" s="47"/>
      <c r="AJ16" s="49"/>
    </row>
    <row r="17" spans="1:36" s="24" customFormat="1" ht="13.2">
      <c r="A17" s="31"/>
      <c r="B17" s="38" t="s">
        <v>7</v>
      </c>
      <c r="C17" s="33">
        <v>1</v>
      </c>
      <c r="D17" s="39">
        <v>6000</v>
      </c>
      <c r="E17" s="34">
        <v>0</v>
      </c>
      <c r="F17" s="40">
        <v>0</v>
      </c>
      <c r="G17" s="14">
        <v>4</v>
      </c>
      <c r="H17" s="14">
        <v>705</v>
      </c>
      <c r="I17" s="14">
        <v>2</v>
      </c>
      <c r="J17" s="15">
        <v>1000</v>
      </c>
      <c r="K17" s="40">
        <v>3</v>
      </c>
      <c r="L17" s="42">
        <v>0</v>
      </c>
      <c r="M17" s="43">
        <f>SUM(K17,I17,G17,E17)</f>
        <v>9</v>
      </c>
      <c r="N17" s="48">
        <f>SUM(F17,H17,J17,L17)</f>
        <v>1705</v>
      </c>
      <c r="Q17" s="47"/>
      <c r="R17" s="49"/>
      <c r="S17" s="47"/>
      <c r="T17" s="49"/>
      <c r="U17" s="47"/>
      <c r="V17" s="49"/>
      <c r="W17" s="47"/>
      <c r="X17" s="49"/>
      <c r="Y17" s="47"/>
      <c r="Z17" s="47"/>
      <c r="AA17" s="47"/>
      <c r="AB17" s="49"/>
      <c r="AC17" s="47"/>
      <c r="AD17" s="49"/>
      <c r="AE17" s="47"/>
      <c r="AF17" s="49"/>
      <c r="AG17" s="47"/>
      <c r="AH17" s="49"/>
      <c r="AI17" s="47"/>
      <c r="AJ17" s="49"/>
    </row>
    <row r="18" spans="1:36" s="24" customFormat="1" ht="13.2">
      <c r="A18" s="31"/>
      <c r="B18" s="38"/>
      <c r="C18" s="33"/>
      <c r="D18" s="39"/>
      <c r="E18" s="50"/>
      <c r="F18" s="51"/>
      <c r="G18" s="52"/>
      <c r="H18" s="52"/>
      <c r="I18" s="52"/>
      <c r="J18" s="87"/>
      <c r="K18" s="50"/>
      <c r="L18" s="53"/>
      <c r="M18" s="54"/>
      <c r="N18" s="55"/>
      <c r="Q18" s="47"/>
      <c r="R18" s="49"/>
      <c r="S18" s="47"/>
      <c r="T18" s="49"/>
      <c r="U18" s="47"/>
      <c r="V18" s="49"/>
      <c r="W18" s="47"/>
      <c r="X18" s="49"/>
      <c r="Y18" s="47"/>
      <c r="Z18" s="56"/>
      <c r="AA18" s="47"/>
      <c r="AB18" s="49"/>
      <c r="AC18" s="47"/>
      <c r="AD18" s="49"/>
      <c r="AE18" s="47"/>
      <c r="AF18" s="49"/>
      <c r="AG18" s="47"/>
      <c r="AH18" s="49"/>
      <c r="AI18" s="47"/>
      <c r="AJ18" s="49"/>
    </row>
    <row r="19" spans="1:36" s="24" customFormat="1" ht="13.2">
      <c r="A19" s="31" t="s">
        <v>11</v>
      </c>
      <c r="B19" s="38" t="s">
        <v>6</v>
      </c>
      <c r="C19" s="33">
        <v>0</v>
      </c>
      <c r="D19" s="39">
        <v>0</v>
      </c>
      <c r="E19" s="34">
        <v>0</v>
      </c>
      <c r="F19" s="40">
        <v>0</v>
      </c>
      <c r="G19" s="14">
        <v>0</v>
      </c>
      <c r="H19" s="14">
        <v>0</v>
      </c>
      <c r="I19" s="14">
        <v>0</v>
      </c>
      <c r="J19" s="15">
        <v>0</v>
      </c>
      <c r="K19" s="40">
        <v>0</v>
      </c>
      <c r="L19" s="42">
        <v>0</v>
      </c>
      <c r="M19" s="43">
        <f>SUM(K19,I19,G19,E19)</f>
        <v>0</v>
      </c>
      <c r="N19" s="48">
        <f>SUM(F19,H19,J19,L19)</f>
        <v>0</v>
      </c>
      <c r="Q19" s="47"/>
      <c r="R19" s="49"/>
      <c r="S19" s="47"/>
      <c r="T19" s="49"/>
      <c r="U19" s="47"/>
      <c r="V19" s="49"/>
      <c r="W19" s="47"/>
      <c r="X19" s="49"/>
      <c r="Y19" s="47"/>
      <c r="Z19" s="47"/>
      <c r="AA19" s="47"/>
      <c r="AB19" s="49"/>
      <c r="AC19" s="47"/>
      <c r="AD19" s="49"/>
      <c r="AE19" s="47"/>
      <c r="AF19" s="49"/>
      <c r="AG19" s="47"/>
      <c r="AH19" s="49"/>
      <c r="AI19" s="47"/>
      <c r="AJ19" s="49"/>
    </row>
    <row r="20" spans="1:36" s="24" customFormat="1" ht="13.2">
      <c r="A20" s="31"/>
      <c r="B20" s="38" t="s">
        <v>7</v>
      </c>
      <c r="C20" s="33">
        <v>3</v>
      </c>
      <c r="D20" s="39">
        <v>1169</v>
      </c>
      <c r="E20" s="34">
        <v>2</v>
      </c>
      <c r="F20" s="40">
        <v>2700</v>
      </c>
      <c r="G20" s="14">
        <v>0</v>
      </c>
      <c r="H20" s="14">
        <v>0</v>
      </c>
      <c r="I20" s="14">
        <v>1</v>
      </c>
      <c r="J20" s="15">
        <v>50</v>
      </c>
      <c r="K20" s="40">
        <v>0</v>
      </c>
      <c r="L20" s="42">
        <v>0</v>
      </c>
      <c r="M20" s="43">
        <f>SUM(K20,I20,G20,E20)</f>
        <v>3</v>
      </c>
      <c r="N20" s="48">
        <f>SUM(F20,H20,J20,L20)</f>
        <v>2750</v>
      </c>
      <c r="Q20" s="47"/>
      <c r="R20" s="49"/>
      <c r="S20" s="47"/>
      <c r="T20" s="49"/>
      <c r="U20" s="47"/>
      <c r="V20" s="49"/>
      <c r="W20" s="47"/>
      <c r="X20" s="49"/>
      <c r="Y20" s="47"/>
      <c r="Z20" s="47"/>
      <c r="AA20" s="47"/>
      <c r="AB20" s="49"/>
      <c r="AC20" s="47"/>
      <c r="AD20" s="49"/>
      <c r="AE20" s="47"/>
      <c r="AF20" s="49"/>
      <c r="AG20" s="47"/>
      <c r="AH20" s="49"/>
      <c r="AI20" s="47"/>
      <c r="AJ20" s="49"/>
    </row>
    <row r="21" spans="1:36" s="24" customFormat="1" ht="13.2">
      <c r="A21" s="31"/>
      <c r="B21" s="38"/>
      <c r="C21" s="33"/>
      <c r="D21" s="39"/>
      <c r="E21" s="50"/>
      <c r="F21" s="51"/>
      <c r="G21" s="52"/>
      <c r="H21" s="52"/>
      <c r="I21" s="52"/>
      <c r="J21" s="87"/>
      <c r="K21" s="50"/>
      <c r="L21" s="53"/>
      <c r="M21" s="54"/>
      <c r="N21" s="55"/>
      <c r="Q21" s="47"/>
      <c r="R21" s="49"/>
      <c r="S21" s="47"/>
      <c r="T21" s="49"/>
      <c r="U21" s="47"/>
      <c r="V21" s="49"/>
      <c r="W21" s="47"/>
      <c r="X21" s="49"/>
      <c r="Y21" s="47"/>
      <c r="Z21" s="56"/>
      <c r="AA21" s="47"/>
      <c r="AB21" s="49"/>
      <c r="AC21" s="47"/>
      <c r="AD21" s="49"/>
      <c r="AE21" s="47"/>
      <c r="AF21" s="49"/>
      <c r="AG21" s="47"/>
      <c r="AH21" s="49"/>
      <c r="AI21" s="47"/>
      <c r="AJ21" s="49"/>
    </row>
    <row r="22" spans="1:36" s="24" customFormat="1" ht="13.2">
      <c r="A22" s="31" t="s">
        <v>12</v>
      </c>
      <c r="B22" s="38" t="s">
        <v>6</v>
      </c>
      <c r="C22" s="33">
        <v>16</v>
      </c>
      <c r="D22" s="39">
        <v>15772</v>
      </c>
      <c r="E22" s="34">
        <v>2</v>
      </c>
      <c r="F22" s="40">
        <v>5553</v>
      </c>
      <c r="G22" s="14">
        <v>4</v>
      </c>
      <c r="H22" s="14">
        <v>1095</v>
      </c>
      <c r="I22" s="14">
        <v>0</v>
      </c>
      <c r="J22" s="15">
        <v>0</v>
      </c>
      <c r="K22" s="40">
        <v>1</v>
      </c>
      <c r="L22" s="42">
        <v>2300</v>
      </c>
      <c r="M22" s="43">
        <f>SUM(K22,I22,G22,E22)</f>
        <v>7</v>
      </c>
      <c r="N22" s="48">
        <f>SUM(F22,H22,J22,L22)</f>
        <v>8948</v>
      </c>
      <c r="Q22" s="47"/>
      <c r="R22" s="49"/>
      <c r="S22" s="47"/>
      <c r="T22" s="49"/>
      <c r="U22" s="47"/>
      <c r="V22" s="49"/>
      <c r="W22" s="47"/>
      <c r="X22" s="49"/>
      <c r="Y22" s="47"/>
      <c r="Z22" s="47"/>
      <c r="AA22" s="47"/>
      <c r="AB22" s="49"/>
      <c r="AC22" s="47"/>
      <c r="AD22" s="49"/>
      <c r="AE22" s="47"/>
      <c r="AF22" s="49"/>
      <c r="AG22" s="47"/>
      <c r="AH22" s="49"/>
      <c r="AI22" s="47"/>
      <c r="AJ22" s="49"/>
    </row>
    <row r="23" spans="1:36" s="24" customFormat="1" ht="13.2">
      <c r="A23" s="31"/>
      <c r="B23" s="38" t="s">
        <v>7</v>
      </c>
      <c r="C23" s="33">
        <v>108</v>
      </c>
      <c r="D23" s="39">
        <v>11464</v>
      </c>
      <c r="E23" s="34">
        <v>4</v>
      </c>
      <c r="F23" s="40">
        <v>514</v>
      </c>
      <c r="G23" s="14">
        <v>33</v>
      </c>
      <c r="H23" s="14">
        <v>3906</v>
      </c>
      <c r="I23" s="14">
        <v>18</v>
      </c>
      <c r="J23" s="15">
        <v>7071</v>
      </c>
      <c r="K23" s="40">
        <v>24</v>
      </c>
      <c r="L23" s="42">
        <v>3624</v>
      </c>
      <c r="M23" s="43">
        <f>SUM(K23,I23,G23,E23)</f>
        <v>79</v>
      </c>
      <c r="N23" s="48">
        <f>SUM(F23,H23,J23,L23)</f>
        <v>15115</v>
      </c>
      <c r="Q23" s="47"/>
      <c r="R23" s="49"/>
      <c r="S23" s="47"/>
      <c r="T23" s="49"/>
      <c r="U23" s="47"/>
      <c r="V23" s="49"/>
      <c r="W23" s="47"/>
      <c r="X23" s="49"/>
      <c r="Y23" s="47"/>
      <c r="Z23" s="47"/>
      <c r="AA23" s="47"/>
      <c r="AB23" s="49"/>
      <c r="AC23" s="47"/>
      <c r="AD23" s="49"/>
      <c r="AE23" s="47"/>
      <c r="AF23" s="49"/>
      <c r="AG23" s="47"/>
      <c r="AH23" s="49"/>
      <c r="AI23" s="47"/>
      <c r="AJ23" s="49"/>
    </row>
    <row r="24" spans="1:36" s="24" customFormat="1" ht="13.2">
      <c r="A24" s="31"/>
      <c r="B24" s="38"/>
      <c r="C24" s="33"/>
      <c r="D24" s="39"/>
      <c r="E24" s="50"/>
      <c r="F24" s="51"/>
      <c r="G24" s="52"/>
      <c r="H24" s="52"/>
      <c r="I24" s="52"/>
      <c r="J24" s="87"/>
      <c r="K24" s="50"/>
      <c r="L24" s="53"/>
      <c r="M24" s="54"/>
      <c r="N24" s="55"/>
      <c r="Q24" s="47"/>
      <c r="R24" s="49"/>
      <c r="S24" s="47"/>
      <c r="T24" s="49"/>
      <c r="U24" s="47"/>
      <c r="V24" s="49"/>
      <c r="W24" s="47"/>
      <c r="X24" s="49"/>
      <c r="Y24" s="47"/>
      <c r="Z24" s="56"/>
      <c r="AA24" s="47"/>
      <c r="AB24" s="49"/>
      <c r="AC24" s="47"/>
      <c r="AD24" s="49"/>
      <c r="AE24" s="47"/>
      <c r="AF24" s="49"/>
      <c r="AG24" s="47"/>
      <c r="AH24" s="49"/>
      <c r="AI24" s="47"/>
      <c r="AJ24" s="49"/>
    </row>
    <row r="25" spans="1:36" s="24" customFormat="1" ht="13.2">
      <c r="A25" s="31" t="s">
        <v>13</v>
      </c>
      <c r="B25" s="38" t="s">
        <v>6</v>
      </c>
      <c r="C25" s="33">
        <v>2</v>
      </c>
      <c r="D25" s="39">
        <v>3210</v>
      </c>
      <c r="E25" s="34">
        <v>0</v>
      </c>
      <c r="F25" s="40">
        <v>0</v>
      </c>
      <c r="G25" s="14">
        <v>0</v>
      </c>
      <c r="H25" s="14">
        <v>0</v>
      </c>
      <c r="I25" s="14">
        <v>0</v>
      </c>
      <c r="J25" s="15">
        <v>0</v>
      </c>
      <c r="K25" s="40">
        <v>0</v>
      </c>
      <c r="L25" s="42">
        <v>0</v>
      </c>
      <c r="M25" s="43">
        <f>SUM(K25,I25,G25,E25)</f>
        <v>0</v>
      </c>
      <c r="N25" s="48">
        <f>SUM(F25,H25,J25,L25)</f>
        <v>0</v>
      </c>
      <c r="Q25" s="47"/>
      <c r="R25" s="49"/>
      <c r="S25" s="47"/>
      <c r="T25" s="49"/>
      <c r="U25" s="47"/>
      <c r="V25" s="49"/>
      <c r="W25" s="47"/>
      <c r="X25" s="49"/>
      <c r="Y25" s="47"/>
      <c r="Z25" s="47"/>
      <c r="AA25" s="47"/>
      <c r="AB25" s="49"/>
      <c r="AC25" s="47"/>
      <c r="AD25" s="49"/>
      <c r="AE25" s="47"/>
      <c r="AF25" s="49"/>
      <c r="AG25" s="47"/>
      <c r="AH25" s="49"/>
      <c r="AI25" s="47"/>
      <c r="AJ25" s="49"/>
    </row>
    <row r="26" spans="1:36" s="24" customFormat="1" ht="13.2">
      <c r="A26" s="31"/>
      <c r="B26" s="38" t="s">
        <v>7</v>
      </c>
      <c r="C26" s="33">
        <v>0</v>
      </c>
      <c r="D26" s="39">
        <v>0</v>
      </c>
      <c r="E26" s="34">
        <v>0</v>
      </c>
      <c r="F26" s="40">
        <v>0</v>
      </c>
      <c r="G26" s="14">
        <v>0</v>
      </c>
      <c r="H26" s="14">
        <v>0</v>
      </c>
      <c r="I26" s="14">
        <v>0</v>
      </c>
      <c r="J26" s="15">
        <v>0</v>
      </c>
      <c r="K26" s="40">
        <v>0</v>
      </c>
      <c r="L26" s="42">
        <v>0</v>
      </c>
      <c r="M26" s="43">
        <f>SUM(K26,I26,G26,E26)</f>
        <v>0</v>
      </c>
      <c r="N26" s="48">
        <f>SUM(F26,H26,J26,L26)</f>
        <v>0</v>
      </c>
      <c r="P26" s="57"/>
      <c r="Q26" s="47"/>
      <c r="R26" s="49"/>
      <c r="S26" s="47"/>
      <c r="T26" s="49"/>
      <c r="U26" s="47"/>
      <c r="V26" s="49"/>
      <c r="W26" s="47"/>
      <c r="X26" s="49"/>
      <c r="Y26" s="47"/>
      <c r="Z26" s="47"/>
      <c r="AA26" s="47"/>
      <c r="AB26" s="49"/>
      <c r="AC26" s="47"/>
      <c r="AD26" s="49"/>
      <c r="AE26" s="47"/>
      <c r="AF26" s="49"/>
      <c r="AG26" s="47"/>
      <c r="AH26" s="49"/>
      <c r="AI26" s="47"/>
      <c r="AJ26" s="49"/>
    </row>
    <row r="27" spans="1:36" s="24" customFormat="1" ht="13.2">
      <c r="A27" s="31"/>
      <c r="B27" s="38"/>
      <c r="C27" s="33"/>
      <c r="D27" s="39"/>
      <c r="E27" s="50"/>
      <c r="F27" s="51"/>
      <c r="G27" s="52"/>
      <c r="H27" s="52"/>
      <c r="I27" s="52"/>
      <c r="J27" s="87"/>
      <c r="K27" s="50"/>
      <c r="L27" s="53"/>
      <c r="M27" s="54"/>
      <c r="N27" s="55"/>
      <c r="Q27" s="47"/>
      <c r="R27" s="49"/>
      <c r="S27" s="47"/>
      <c r="T27" s="49"/>
      <c r="U27" s="47"/>
      <c r="V27" s="49"/>
      <c r="W27" s="47"/>
      <c r="X27" s="49"/>
      <c r="Y27" s="47"/>
      <c r="Z27" s="56"/>
      <c r="AA27" s="47"/>
      <c r="AB27" s="49"/>
      <c r="AC27" s="47"/>
      <c r="AD27" s="49"/>
      <c r="AE27" s="47"/>
      <c r="AF27" s="49"/>
      <c r="AG27" s="47"/>
      <c r="AH27" s="49"/>
      <c r="AI27" s="47"/>
      <c r="AJ27" s="49"/>
    </row>
    <row r="28" spans="1:36" s="24" customFormat="1" ht="13.2">
      <c r="A28" s="31" t="s">
        <v>14</v>
      </c>
      <c r="B28" s="38" t="s">
        <v>6</v>
      </c>
      <c r="C28" s="33">
        <v>2</v>
      </c>
      <c r="D28" s="39">
        <v>3201</v>
      </c>
      <c r="E28" s="34">
        <v>1</v>
      </c>
      <c r="F28" s="40">
        <v>15</v>
      </c>
      <c r="G28" s="14">
        <v>1</v>
      </c>
      <c r="H28" s="14">
        <v>1500</v>
      </c>
      <c r="I28" s="14">
        <v>1</v>
      </c>
      <c r="J28" s="15">
        <v>1815</v>
      </c>
      <c r="K28" s="40">
        <v>2</v>
      </c>
      <c r="L28" s="42">
        <v>2308</v>
      </c>
      <c r="M28" s="43">
        <f>SUM(K28,I28,G28,E28)</f>
        <v>5</v>
      </c>
      <c r="N28" s="48">
        <f>SUM(F28,H28,J28,L28)</f>
        <v>5638</v>
      </c>
      <c r="Q28" s="47"/>
      <c r="R28" s="49"/>
      <c r="S28" s="47"/>
      <c r="T28" s="49"/>
      <c r="U28" s="47"/>
      <c r="V28" s="49"/>
      <c r="W28" s="47"/>
      <c r="X28" s="49"/>
      <c r="Y28" s="47"/>
      <c r="Z28" s="47"/>
      <c r="AA28" s="47"/>
      <c r="AB28" s="49"/>
      <c r="AC28" s="47"/>
      <c r="AD28" s="49"/>
      <c r="AE28" s="47"/>
      <c r="AF28" s="49"/>
      <c r="AG28" s="47"/>
      <c r="AH28" s="49"/>
      <c r="AI28" s="47"/>
      <c r="AJ28" s="49"/>
    </row>
    <row r="29" spans="1:36" s="24" customFormat="1" ht="13.2">
      <c r="A29" s="31" t="s">
        <v>15</v>
      </c>
      <c r="B29" s="38" t="s">
        <v>7</v>
      </c>
      <c r="C29" s="33">
        <v>3</v>
      </c>
      <c r="D29" s="39">
        <v>551</v>
      </c>
      <c r="E29" s="34">
        <v>2</v>
      </c>
      <c r="F29" s="40">
        <v>912</v>
      </c>
      <c r="G29" s="14">
        <v>1</v>
      </c>
      <c r="H29" s="14">
        <v>48</v>
      </c>
      <c r="I29" s="14">
        <v>0</v>
      </c>
      <c r="J29" s="15">
        <v>0</v>
      </c>
      <c r="K29" s="40">
        <v>1</v>
      </c>
      <c r="L29" s="42">
        <v>20</v>
      </c>
      <c r="M29" s="43">
        <f>SUM(K29,I29,G29,E29)</f>
        <v>4</v>
      </c>
      <c r="N29" s="48">
        <f>SUM(F29,H29,J29,L29)</f>
        <v>980</v>
      </c>
      <c r="Q29" s="47"/>
      <c r="R29" s="49"/>
      <c r="S29" s="47"/>
      <c r="T29" s="49"/>
      <c r="U29" s="47"/>
      <c r="V29" s="49"/>
      <c r="W29" s="47"/>
      <c r="X29" s="49"/>
      <c r="Y29" s="47"/>
      <c r="Z29" s="47"/>
      <c r="AA29" s="47"/>
      <c r="AB29" s="49"/>
      <c r="AC29" s="47"/>
      <c r="AD29" s="49"/>
      <c r="AE29" s="47"/>
      <c r="AF29" s="49"/>
      <c r="AG29" s="47"/>
      <c r="AH29" s="49"/>
      <c r="AI29" s="47"/>
      <c r="AJ29" s="49"/>
    </row>
    <row r="30" spans="1:36" s="24" customFormat="1" ht="13.2">
      <c r="A30" s="31"/>
      <c r="B30" s="38"/>
      <c r="C30" s="33"/>
      <c r="D30" s="39"/>
      <c r="E30" s="50"/>
      <c r="F30" s="51"/>
      <c r="G30" s="52"/>
      <c r="H30" s="52"/>
      <c r="I30" s="52"/>
      <c r="J30" s="87"/>
      <c r="K30" s="50"/>
      <c r="L30" s="53"/>
      <c r="M30" s="54"/>
      <c r="N30" s="55"/>
      <c r="P30" s="58"/>
      <c r="Q30" s="47"/>
      <c r="R30" s="49"/>
      <c r="S30" s="47"/>
      <c r="T30" s="49"/>
      <c r="U30" s="47"/>
      <c r="V30" s="49"/>
      <c r="W30" s="47"/>
      <c r="X30" s="49"/>
      <c r="Y30" s="47"/>
      <c r="Z30" s="47"/>
      <c r="AA30" s="47"/>
      <c r="AB30" s="49"/>
      <c r="AC30" s="47"/>
      <c r="AD30" s="49"/>
      <c r="AE30" s="47"/>
      <c r="AF30" s="49"/>
      <c r="AG30" s="47"/>
      <c r="AH30" s="49"/>
      <c r="AI30" s="47"/>
      <c r="AJ30" s="49"/>
    </row>
    <row r="31" spans="1:36" s="24" customFormat="1" ht="13.2">
      <c r="A31" s="31" t="s">
        <v>18</v>
      </c>
      <c r="B31" s="38" t="s">
        <v>6</v>
      </c>
      <c r="C31" s="33">
        <v>6</v>
      </c>
      <c r="D31" s="39">
        <v>5304</v>
      </c>
      <c r="E31" s="34">
        <v>0</v>
      </c>
      <c r="F31" s="40">
        <v>0</v>
      </c>
      <c r="G31" s="14">
        <v>1</v>
      </c>
      <c r="H31" s="14">
        <v>1000</v>
      </c>
      <c r="I31" s="14">
        <v>0</v>
      </c>
      <c r="J31" s="15">
        <v>0</v>
      </c>
      <c r="K31" s="34">
        <v>2</v>
      </c>
      <c r="L31" s="42">
        <v>117</v>
      </c>
      <c r="M31" s="43">
        <f>SUM(K31,I31,G31,E31)</f>
        <v>3</v>
      </c>
      <c r="N31" s="48">
        <f>SUM(F31,H31,J31,L31)</f>
        <v>1117</v>
      </c>
      <c r="Q31" s="47"/>
      <c r="R31" s="49"/>
      <c r="S31" s="47"/>
      <c r="T31" s="49"/>
      <c r="U31" s="47"/>
      <c r="V31" s="49"/>
      <c r="W31" s="47"/>
      <c r="X31" s="49"/>
      <c r="Y31" s="47"/>
      <c r="Z31" s="47"/>
      <c r="AA31" s="47"/>
      <c r="AB31" s="49"/>
      <c r="AC31" s="47"/>
      <c r="AD31" s="49"/>
      <c r="AE31" s="47"/>
      <c r="AF31" s="49"/>
      <c r="AG31" s="47"/>
      <c r="AH31" s="49"/>
      <c r="AI31" s="47"/>
      <c r="AJ31" s="49"/>
    </row>
    <row r="32" spans="1:36" s="24" customFormat="1" ht="13.2">
      <c r="A32" s="31"/>
      <c r="B32" s="38" t="s">
        <v>7</v>
      </c>
      <c r="C32" s="33">
        <v>0</v>
      </c>
      <c r="D32" s="39">
        <v>0</v>
      </c>
      <c r="E32" s="34">
        <v>2</v>
      </c>
      <c r="F32" s="40">
        <v>486</v>
      </c>
      <c r="G32" s="14">
        <v>0</v>
      </c>
      <c r="H32" s="14">
        <v>0</v>
      </c>
      <c r="I32" s="14">
        <v>0</v>
      </c>
      <c r="J32" s="15">
        <v>0</v>
      </c>
      <c r="K32" s="34">
        <v>0</v>
      </c>
      <c r="L32" s="42">
        <v>0</v>
      </c>
      <c r="M32" s="43">
        <f>SUM(K32,I32,G32,E32)</f>
        <v>2</v>
      </c>
      <c r="N32" s="48">
        <f>SUM(F32,H32,J32,L32)</f>
        <v>486</v>
      </c>
      <c r="P32" s="57"/>
      <c r="Q32" s="47"/>
      <c r="R32" s="49"/>
      <c r="S32" s="47"/>
      <c r="T32" s="49"/>
      <c r="U32" s="47"/>
      <c r="V32" s="49"/>
      <c r="W32" s="47"/>
      <c r="X32" s="49"/>
      <c r="Y32" s="47"/>
      <c r="Z32" s="47"/>
      <c r="AA32" s="47"/>
      <c r="AB32" s="49"/>
      <c r="AC32" s="47"/>
      <c r="AD32" s="49"/>
      <c r="AE32" s="47"/>
      <c r="AF32" s="49"/>
      <c r="AG32" s="47"/>
      <c r="AH32" s="49"/>
      <c r="AI32" s="47"/>
      <c r="AJ32" s="49"/>
    </row>
    <row r="33" spans="1:36" s="24" customFormat="1" ht="13.2">
      <c r="A33" s="31"/>
      <c r="B33" s="38"/>
      <c r="C33" s="33"/>
      <c r="D33" s="39"/>
      <c r="E33" s="50"/>
      <c r="F33" s="51"/>
      <c r="G33" s="52"/>
      <c r="H33" s="52"/>
      <c r="I33" s="52"/>
      <c r="J33" s="87"/>
      <c r="K33" s="50"/>
      <c r="L33" s="53"/>
      <c r="M33" s="54"/>
      <c r="N33" s="55"/>
      <c r="Q33" s="47"/>
      <c r="R33" s="49"/>
      <c r="S33" s="47"/>
      <c r="T33" s="49"/>
      <c r="U33" s="47"/>
      <c r="V33" s="49"/>
      <c r="W33" s="47"/>
      <c r="X33" s="49"/>
      <c r="Y33" s="47"/>
      <c r="Z33" s="56"/>
      <c r="AA33" s="47"/>
      <c r="AB33" s="49"/>
      <c r="AC33" s="47"/>
      <c r="AD33" s="49"/>
      <c r="AE33" s="47"/>
      <c r="AF33" s="49"/>
      <c r="AG33" s="47"/>
      <c r="AH33" s="49"/>
      <c r="AI33" s="47"/>
      <c r="AJ33" s="49"/>
    </row>
    <row r="34" spans="1:36" s="24" customFormat="1" ht="13.2">
      <c r="A34" s="31" t="s">
        <v>38</v>
      </c>
      <c r="B34" s="38"/>
      <c r="C34" s="33">
        <v>92</v>
      </c>
      <c r="D34" s="39">
        <v>20537</v>
      </c>
      <c r="E34" s="34">
        <v>43</v>
      </c>
      <c r="F34" s="40">
        <v>17150</v>
      </c>
      <c r="G34" s="14">
        <v>32</v>
      </c>
      <c r="H34" s="14">
        <v>10808</v>
      </c>
      <c r="I34" s="14">
        <v>40</v>
      </c>
      <c r="J34" s="15">
        <v>11853</v>
      </c>
      <c r="K34" s="40">
        <v>43</v>
      </c>
      <c r="L34" s="42">
        <v>18953</v>
      </c>
      <c r="M34" s="43">
        <f>SUM(K34,I34,G34,E34)</f>
        <v>158</v>
      </c>
      <c r="N34" s="48">
        <f>SUM(F34,H34,J34,L34)</f>
        <v>58764</v>
      </c>
      <c r="Q34" s="47"/>
      <c r="R34" s="49"/>
      <c r="S34" s="47"/>
      <c r="T34" s="49"/>
      <c r="U34" s="47"/>
      <c r="V34" s="49"/>
      <c r="W34" s="47"/>
      <c r="X34" s="49"/>
      <c r="Y34" s="47"/>
      <c r="Z34" s="47"/>
      <c r="AA34" s="47"/>
      <c r="AB34" s="49"/>
      <c r="AC34" s="47"/>
      <c r="AD34" s="49"/>
      <c r="AE34" s="47"/>
      <c r="AF34" s="49"/>
      <c r="AG34" s="47"/>
      <c r="AH34" s="49"/>
      <c r="AI34" s="47"/>
      <c r="AJ34" s="49"/>
    </row>
    <row r="35" spans="1:36" s="24" customFormat="1" ht="13.2">
      <c r="A35" s="31"/>
      <c r="B35" s="38"/>
      <c r="C35" s="33"/>
      <c r="D35" s="39"/>
      <c r="E35" s="50"/>
      <c r="F35" s="51"/>
      <c r="G35" s="52"/>
      <c r="H35" s="52"/>
      <c r="I35" s="52"/>
      <c r="J35" s="87"/>
      <c r="K35" s="50"/>
      <c r="L35" s="53"/>
      <c r="M35" s="54"/>
      <c r="N35" s="55"/>
      <c r="Q35" s="47"/>
      <c r="R35" s="49"/>
      <c r="S35" s="47"/>
      <c r="T35" s="49"/>
      <c r="U35" s="47"/>
      <c r="V35" s="49"/>
      <c r="W35" s="47"/>
      <c r="X35" s="49"/>
      <c r="Y35" s="47"/>
      <c r="Z35" s="56"/>
      <c r="AA35" s="47"/>
      <c r="AB35" s="49"/>
      <c r="AC35" s="47"/>
      <c r="AD35" s="49"/>
      <c r="AE35" s="47"/>
      <c r="AF35" s="49"/>
      <c r="AG35" s="47"/>
      <c r="AH35" s="49"/>
      <c r="AI35" s="47"/>
      <c r="AJ35" s="49"/>
    </row>
    <row r="36" spans="1:36" s="24" customFormat="1" ht="13.2">
      <c r="A36" s="31" t="s">
        <v>16</v>
      </c>
      <c r="B36" s="38"/>
      <c r="C36" s="33">
        <v>592</v>
      </c>
      <c r="D36" s="39">
        <v>16097</v>
      </c>
      <c r="E36" s="34">
        <v>108</v>
      </c>
      <c r="F36" s="40">
        <v>2581</v>
      </c>
      <c r="G36" s="14">
        <v>124</v>
      </c>
      <c r="H36" s="14">
        <v>12602</v>
      </c>
      <c r="I36" s="14">
        <v>159</v>
      </c>
      <c r="J36" s="15">
        <v>4341</v>
      </c>
      <c r="K36" s="40">
        <v>124</v>
      </c>
      <c r="L36" s="42">
        <v>5635</v>
      </c>
      <c r="M36" s="43">
        <f>SUM(K36,I36,G36,E36)</f>
        <v>515</v>
      </c>
      <c r="N36" s="48">
        <f>SUM(F36,H36,J36,L36)</f>
        <v>25159</v>
      </c>
      <c r="O36" s="58"/>
      <c r="P36" s="58"/>
      <c r="Q36" s="47"/>
      <c r="R36" s="49"/>
      <c r="S36" s="47"/>
      <c r="T36" s="49"/>
      <c r="U36" s="47"/>
      <c r="V36" s="49"/>
      <c r="W36" s="47"/>
      <c r="X36" s="49"/>
      <c r="Y36" s="47"/>
      <c r="Z36" s="47"/>
      <c r="AA36" s="47"/>
      <c r="AB36" s="49"/>
      <c r="AC36" s="47"/>
      <c r="AD36" s="49"/>
      <c r="AE36" s="47"/>
      <c r="AF36" s="49"/>
      <c r="AG36" s="47"/>
      <c r="AH36" s="49"/>
      <c r="AI36" s="47"/>
      <c r="AJ36" s="49"/>
    </row>
    <row r="37" spans="1:36" s="24" customFormat="1" ht="13.2">
      <c r="A37" s="31"/>
      <c r="B37" s="38"/>
      <c r="C37" s="33"/>
      <c r="D37" s="39"/>
      <c r="E37" s="34"/>
      <c r="F37" s="40"/>
      <c r="G37" s="41"/>
      <c r="H37" s="14"/>
      <c r="I37" s="14"/>
      <c r="J37" s="14"/>
      <c r="K37" s="34"/>
      <c r="L37" s="42"/>
      <c r="M37" s="43"/>
      <c r="N37" s="59"/>
      <c r="P37" s="58"/>
      <c r="Q37" s="47"/>
      <c r="R37" s="47"/>
      <c r="S37" s="47"/>
      <c r="T37" s="47"/>
      <c r="U37" s="47"/>
      <c r="V37" s="47"/>
      <c r="W37" s="47"/>
      <c r="X37" s="47"/>
      <c r="Y37" s="47"/>
      <c r="Z37" s="46"/>
      <c r="AA37" s="47"/>
      <c r="AB37" s="47"/>
      <c r="AC37" s="47"/>
      <c r="AD37" s="47"/>
      <c r="AE37" s="47"/>
      <c r="AF37" s="47"/>
      <c r="AG37" s="47"/>
      <c r="AH37" s="47"/>
      <c r="AI37" s="47"/>
      <c r="AJ37" s="47"/>
    </row>
    <row r="38" spans="1:36" s="68" customFormat="1" ht="13.2">
      <c r="A38" s="60" t="s">
        <v>0</v>
      </c>
      <c r="B38" s="61"/>
      <c r="C38" s="62">
        <v>1349</v>
      </c>
      <c r="D38" s="63">
        <v>120707</v>
      </c>
      <c r="E38" s="64">
        <v>252</v>
      </c>
      <c r="F38" s="65">
        <v>37052</v>
      </c>
      <c r="G38" s="64">
        <v>313</v>
      </c>
      <c r="H38" s="65">
        <v>42153</v>
      </c>
      <c r="I38" s="85">
        <v>333</v>
      </c>
      <c r="J38" s="86">
        <v>36394</v>
      </c>
      <c r="K38" s="64">
        <v>309</v>
      </c>
      <c r="L38" s="88">
        <v>49473</v>
      </c>
      <c r="M38" s="66">
        <f>SUM(K38,I38,G38,E38)</f>
        <v>1207</v>
      </c>
      <c r="N38" s="67">
        <f>SUM(F38,H38,J38,L38)</f>
        <v>165072</v>
      </c>
      <c r="Q38" s="47"/>
      <c r="R38" s="46"/>
      <c r="S38" s="47"/>
      <c r="T38" s="46"/>
      <c r="U38" s="47"/>
      <c r="V38" s="46"/>
      <c r="W38" s="47"/>
      <c r="X38" s="46"/>
      <c r="Y38" s="47"/>
      <c r="Z38" s="49"/>
      <c r="AA38" s="47"/>
      <c r="AB38" s="46"/>
      <c r="AC38" s="47"/>
      <c r="AD38" s="46"/>
      <c r="AE38" s="47"/>
      <c r="AF38" s="46"/>
      <c r="AG38" s="47"/>
      <c r="AH38" s="46"/>
      <c r="AI38" s="47"/>
      <c r="AJ38" s="46"/>
    </row>
    <row r="39" spans="1:36" s="24" customFormat="1" ht="13.2" thickBot="1">
      <c r="A39" s="69"/>
      <c r="B39" s="70"/>
      <c r="C39" s="71"/>
      <c r="D39" s="71"/>
      <c r="E39" s="72"/>
      <c r="F39" s="73"/>
      <c r="G39" s="73"/>
      <c r="H39" s="73"/>
      <c r="I39" s="73"/>
      <c r="J39" s="73"/>
      <c r="K39" s="73"/>
      <c r="L39" s="73"/>
      <c r="M39" s="74"/>
      <c r="N39" s="75"/>
      <c r="O39" s="21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</row>
    <row r="40" spans="1:36" s="19" customFormat="1" ht="15.6" thickTop="1">
      <c r="A40" s="76" t="s">
        <v>22</v>
      </c>
      <c r="B40" s="77"/>
      <c r="C40" s="78" t="s">
        <v>23</v>
      </c>
      <c r="D40" s="78"/>
      <c r="E40" s="76" t="s">
        <v>24</v>
      </c>
      <c r="F40" s="77"/>
      <c r="G40" s="76" t="s">
        <v>19</v>
      </c>
      <c r="H40" s="77"/>
      <c r="I40" s="21"/>
      <c r="J40" s="21"/>
      <c r="K40" s="21"/>
      <c r="L40" s="21"/>
      <c r="M40" s="21"/>
      <c r="N40" s="21"/>
      <c r="O40" s="21"/>
    </row>
    <row r="41" spans="1:36" s="19" customFormat="1" ht="9.6">
      <c r="A41" s="79" t="s">
        <v>17</v>
      </c>
      <c r="B41" s="79"/>
      <c r="C41" s="80"/>
      <c r="D41" s="80"/>
      <c r="E41" s="79"/>
      <c r="F41" s="79"/>
      <c r="G41" s="79"/>
      <c r="H41" s="81"/>
      <c r="I41" s="82"/>
      <c r="J41" s="82"/>
      <c r="K41" s="82"/>
      <c r="L41" s="82"/>
      <c r="M41" s="82"/>
      <c r="N41" s="82"/>
      <c r="O41" s="21"/>
    </row>
    <row r="44" spans="1:36" s="24" customFormat="1" ht="10.199999999999999">
      <c r="A44" s="68"/>
      <c r="B44" s="21"/>
      <c r="C44" s="22"/>
      <c r="D44" s="22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</row>
    <row r="45" spans="1:36" s="24" customFormat="1" ht="7.5" customHeight="1">
      <c r="B45" s="21"/>
      <c r="C45" s="22"/>
      <c r="D45" s="22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</row>
  </sheetData>
  <mergeCells count="18">
    <mergeCell ref="A1:N1"/>
    <mergeCell ref="I7:J7"/>
    <mergeCell ref="K7:L7"/>
    <mergeCell ref="M7:N7"/>
    <mergeCell ref="A7:B8"/>
    <mergeCell ref="C7:D7"/>
    <mergeCell ref="E7:F7"/>
    <mergeCell ref="G7:H7"/>
    <mergeCell ref="Q7:R7"/>
    <mergeCell ref="S7:T7"/>
    <mergeCell ref="U7:V7"/>
    <mergeCell ref="W7:X7"/>
    <mergeCell ref="AG7:AH7"/>
    <mergeCell ref="AI7:AJ7"/>
    <mergeCell ref="Y7:Z7"/>
    <mergeCell ref="AA7:AB7"/>
    <mergeCell ref="AC7:AD7"/>
    <mergeCell ref="AE7:AF7"/>
  </mergeCells>
  <phoneticPr fontId="3" type="noConversion"/>
  <printOptions horizontalCentered="1"/>
  <pageMargins left="0.75" right="0.75" top="1" bottom="1" header="0.5" footer="0.5"/>
  <pageSetup scale="78"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AJ45"/>
  <sheetViews>
    <sheetView zoomScaleNormal="100" workbookViewId="0">
      <selection sqref="A1:N1"/>
    </sheetView>
  </sheetViews>
  <sheetFormatPr defaultRowHeight="12.6"/>
  <cols>
    <col min="1" max="1" width="14.109375" customWidth="1"/>
    <col min="2" max="2" width="2.33203125" bestFit="1" customWidth="1"/>
    <col min="3" max="3" width="6.5546875" style="83" bestFit="1" customWidth="1"/>
    <col min="4" max="4" width="9" style="83" customWidth="1"/>
    <col min="5" max="5" width="8.44140625" bestFit="1" customWidth="1"/>
    <col min="6" max="6" width="11.88671875" bestFit="1" customWidth="1"/>
    <col min="7" max="7" width="7.88671875" bestFit="1" customWidth="1"/>
    <col min="8" max="8" width="11.5546875" bestFit="1" customWidth="1"/>
    <col min="9" max="9" width="8.6640625" customWidth="1"/>
    <col min="10" max="10" width="11.6640625" bestFit="1" customWidth="1"/>
    <col min="11" max="11" width="6.6640625" bestFit="1" customWidth="1"/>
    <col min="12" max="12" width="10.109375" customWidth="1"/>
    <col min="13" max="13" width="8" bestFit="1" customWidth="1"/>
    <col min="14" max="14" width="12.88671875" bestFit="1" customWidth="1"/>
    <col min="16" max="16" width="10.5546875" bestFit="1" customWidth="1"/>
  </cols>
  <sheetData>
    <row r="1" spans="1:36" s="18" customFormat="1" ht="17.399999999999999">
      <c r="A1" s="567" t="s">
        <v>34</v>
      </c>
      <c r="B1" s="567"/>
      <c r="C1" s="567"/>
      <c r="D1" s="567"/>
      <c r="E1" s="567"/>
      <c r="F1" s="567"/>
      <c r="G1" s="567"/>
      <c r="H1" s="567"/>
      <c r="I1" s="567"/>
      <c r="J1" s="567"/>
      <c r="K1" s="567"/>
      <c r="L1" s="567"/>
      <c r="M1" s="567"/>
      <c r="N1" s="567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</row>
    <row r="2" spans="1:36" s="18" customFormat="1" ht="17.399999999999999">
      <c r="A2" s="505" t="s">
        <v>29</v>
      </c>
      <c r="B2" s="505"/>
      <c r="C2" s="505"/>
      <c r="D2" s="505"/>
      <c r="E2" s="505"/>
      <c r="F2" s="505"/>
      <c r="G2" s="505"/>
      <c r="H2" s="505"/>
      <c r="I2" s="505"/>
      <c r="J2" s="505"/>
      <c r="K2" s="505"/>
      <c r="L2" s="505"/>
      <c r="M2" s="505"/>
      <c r="N2" s="505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</row>
    <row r="3" spans="1:36" s="18" customFormat="1" ht="17.399999999999999">
      <c r="A3" s="105" t="s">
        <v>124</v>
      </c>
      <c r="B3" s="505"/>
      <c r="C3" s="505"/>
      <c r="D3" s="505"/>
      <c r="E3" s="505"/>
      <c r="F3" s="505"/>
      <c r="G3" s="505"/>
      <c r="H3" s="505"/>
      <c r="I3" s="505"/>
      <c r="J3" s="505"/>
      <c r="K3" s="505"/>
      <c r="L3" s="505"/>
      <c r="M3" s="505"/>
      <c r="N3" s="505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</row>
    <row r="4" spans="1:36" s="18" customFormat="1" ht="17.399999999999999">
      <c r="A4" s="505"/>
      <c r="B4" s="505"/>
      <c r="C4" s="505"/>
      <c r="D4" s="505"/>
      <c r="E4" s="505"/>
      <c r="F4" s="505"/>
      <c r="G4" s="505"/>
      <c r="H4" s="505"/>
      <c r="I4" s="505"/>
      <c r="J4" s="505"/>
      <c r="K4" s="505"/>
      <c r="L4" s="505"/>
      <c r="M4" s="505"/>
      <c r="N4" s="505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</row>
    <row r="5" spans="1:36" s="24" customFormat="1">
      <c r="A5" s="20" t="s">
        <v>3</v>
      </c>
      <c r="B5" s="21"/>
      <c r="C5" s="22"/>
      <c r="D5" s="22"/>
      <c r="E5" s="21"/>
      <c r="F5" s="21"/>
      <c r="G5" s="21"/>
      <c r="H5" s="23"/>
      <c r="I5" s="21"/>
      <c r="J5" s="21"/>
      <c r="K5" s="21"/>
      <c r="L5" s="21"/>
      <c r="M5" s="21"/>
      <c r="N5" s="21"/>
      <c r="O5" s="21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</row>
    <row r="6" spans="1:36" s="24" customFormat="1" ht="7.5" customHeight="1" thickBot="1">
      <c r="A6" s="20"/>
      <c r="B6" s="21"/>
      <c r="C6" s="22"/>
      <c r="D6" s="22"/>
      <c r="E6" s="21"/>
      <c r="F6" s="21"/>
      <c r="G6" s="21"/>
      <c r="H6" s="23"/>
      <c r="I6" s="21"/>
      <c r="J6" s="21"/>
      <c r="K6" s="21"/>
      <c r="L6" s="21"/>
      <c r="M6" s="21"/>
      <c r="N6" s="21"/>
      <c r="O6" s="21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</row>
    <row r="7" spans="1:36" s="24" customFormat="1" ht="11.1" customHeight="1" thickTop="1">
      <c r="A7" s="568" t="s">
        <v>4</v>
      </c>
      <c r="B7" s="569"/>
      <c r="C7" s="572" t="s">
        <v>28</v>
      </c>
      <c r="D7" s="573"/>
      <c r="E7" s="574" t="s">
        <v>45</v>
      </c>
      <c r="F7" s="575"/>
      <c r="G7" s="576" t="s">
        <v>46</v>
      </c>
      <c r="H7" s="576"/>
      <c r="I7" s="574" t="s">
        <v>47</v>
      </c>
      <c r="J7" s="577"/>
      <c r="K7" s="574" t="s">
        <v>48</v>
      </c>
      <c r="L7" s="575"/>
      <c r="M7" s="578" t="s">
        <v>29</v>
      </c>
      <c r="N7" s="579"/>
      <c r="Q7" s="566"/>
      <c r="R7" s="566"/>
      <c r="S7" s="566"/>
      <c r="T7" s="566"/>
      <c r="U7" s="566"/>
      <c r="V7" s="566"/>
      <c r="W7" s="566"/>
      <c r="X7" s="566"/>
      <c r="Y7" s="565"/>
      <c r="Z7" s="565"/>
      <c r="AA7" s="566"/>
      <c r="AB7" s="566"/>
      <c r="AC7" s="566"/>
      <c r="AD7" s="566"/>
      <c r="AE7" s="566"/>
      <c r="AF7" s="566"/>
      <c r="AG7" s="566"/>
      <c r="AH7" s="566"/>
      <c r="AI7" s="565"/>
      <c r="AJ7" s="565"/>
    </row>
    <row r="8" spans="1:36" s="24" customFormat="1" ht="11.1" customHeight="1">
      <c r="A8" s="570"/>
      <c r="B8" s="571"/>
      <c r="C8" s="25" t="s">
        <v>2</v>
      </c>
      <c r="D8" s="25" t="s">
        <v>5</v>
      </c>
      <c r="E8" s="26" t="s">
        <v>2</v>
      </c>
      <c r="F8" s="27" t="s">
        <v>5</v>
      </c>
      <c r="G8" s="26" t="s">
        <v>2</v>
      </c>
      <c r="H8" s="26" t="s">
        <v>5</v>
      </c>
      <c r="I8" s="26" t="s">
        <v>2</v>
      </c>
      <c r="J8" s="26" t="s">
        <v>5</v>
      </c>
      <c r="K8" s="26" t="s">
        <v>2</v>
      </c>
      <c r="L8" s="28" t="s">
        <v>5</v>
      </c>
      <c r="M8" s="29" t="s">
        <v>2</v>
      </c>
      <c r="N8" s="30" t="s">
        <v>5</v>
      </c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</row>
    <row r="9" spans="1:36" s="24" customFormat="1" ht="7.5" customHeight="1">
      <c r="A9" s="31"/>
      <c r="B9" s="32"/>
      <c r="C9" s="33"/>
      <c r="D9" s="33"/>
      <c r="E9" s="34"/>
      <c r="F9" s="34"/>
      <c r="G9" s="35"/>
      <c r="H9" s="35"/>
      <c r="I9" s="35"/>
      <c r="J9" s="35"/>
      <c r="K9" s="35"/>
      <c r="L9" s="35"/>
      <c r="M9" s="36"/>
      <c r="N9" s="37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</row>
    <row r="10" spans="1:36" s="24" customFormat="1" ht="13.2">
      <c r="A10" s="31" t="s">
        <v>1</v>
      </c>
      <c r="B10" s="38" t="s">
        <v>6</v>
      </c>
      <c r="C10" s="33">
        <v>387</v>
      </c>
      <c r="D10" s="39">
        <v>31717</v>
      </c>
      <c r="E10" s="34">
        <v>68</v>
      </c>
      <c r="F10" s="40">
        <v>7122</v>
      </c>
      <c r="G10" s="14">
        <v>46</v>
      </c>
      <c r="H10" s="14">
        <v>4866</v>
      </c>
      <c r="I10" s="14">
        <v>63</v>
      </c>
      <c r="J10" s="15">
        <v>7775</v>
      </c>
      <c r="K10" s="40">
        <v>63</v>
      </c>
      <c r="L10" s="42">
        <v>6681</v>
      </c>
      <c r="M10" s="43">
        <f>SUM(K10,I10,G10,E10)</f>
        <v>240</v>
      </c>
      <c r="N10" s="44">
        <f>SUM(F10,H10,J10,L10)</f>
        <v>26444</v>
      </c>
      <c r="O10" s="45"/>
      <c r="R10" s="46"/>
      <c r="S10" s="47"/>
      <c r="T10" s="46"/>
      <c r="U10" s="47"/>
      <c r="V10" s="46"/>
      <c r="W10" s="47"/>
      <c r="X10" s="46"/>
      <c r="Y10" s="47"/>
      <c r="Z10" s="47"/>
      <c r="AA10" s="47"/>
      <c r="AB10" s="46"/>
      <c r="AC10" s="47"/>
      <c r="AD10" s="46"/>
      <c r="AE10" s="47"/>
      <c r="AF10" s="46"/>
      <c r="AG10" s="47"/>
      <c r="AH10" s="46"/>
      <c r="AI10" s="47"/>
      <c r="AJ10" s="46"/>
    </row>
    <row r="11" spans="1:36" s="24" customFormat="1" ht="13.2">
      <c r="A11" s="31"/>
      <c r="B11" s="38" t="s">
        <v>7</v>
      </c>
      <c r="C11" s="33">
        <v>644</v>
      </c>
      <c r="D11" s="39">
        <v>23857</v>
      </c>
      <c r="E11" s="34">
        <v>122</v>
      </c>
      <c r="F11" s="40">
        <v>4157</v>
      </c>
      <c r="G11" s="14">
        <v>72</v>
      </c>
      <c r="H11" s="14">
        <v>2883</v>
      </c>
      <c r="I11" s="14">
        <v>52</v>
      </c>
      <c r="J11" s="15">
        <v>1704</v>
      </c>
      <c r="K11" s="40">
        <v>32</v>
      </c>
      <c r="L11" s="42">
        <v>1192</v>
      </c>
      <c r="M11" s="43">
        <f t="shared" ref="M11:M38" si="0">SUM(K11,I11,G11,E11)</f>
        <v>278</v>
      </c>
      <c r="N11" s="48">
        <f t="shared" ref="N11:N38" si="1">SUM(F11,H11,J11,L11)</f>
        <v>9936</v>
      </c>
      <c r="Q11" s="47"/>
      <c r="R11" s="49"/>
      <c r="S11" s="47"/>
      <c r="T11" s="49"/>
      <c r="U11" s="47"/>
      <c r="V11" s="49"/>
      <c r="W11" s="47"/>
      <c r="X11" s="49"/>
      <c r="Y11" s="47"/>
      <c r="Z11" s="47"/>
      <c r="AA11" s="47"/>
      <c r="AB11" s="49"/>
      <c r="AC11" s="47"/>
      <c r="AD11" s="49"/>
      <c r="AE11" s="47"/>
      <c r="AF11" s="49"/>
      <c r="AG11" s="47"/>
      <c r="AH11" s="49"/>
      <c r="AI11" s="47"/>
      <c r="AJ11" s="49"/>
    </row>
    <row r="12" spans="1:36" s="24" customFormat="1" ht="13.2">
      <c r="A12" s="31"/>
      <c r="B12" s="38"/>
      <c r="C12" s="33"/>
      <c r="D12" s="39"/>
      <c r="E12" s="50"/>
      <c r="F12" s="51"/>
      <c r="G12" s="52"/>
      <c r="H12" s="52"/>
      <c r="I12" s="52"/>
      <c r="J12" s="87"/>
      <c r="K12" s="50"/>
      <c r="L12" s="53"/>
      <c r="M12" s="54"/>
      <c r="N12" s="55"/>
      <c r="Q12" s="47"/>
      <c r="R12" s="49"/>
      <c r="S12" s="47"/>
      <c r="T12" s="49"/>
      <c r="U12" s="47"/>
      <c r="V12" s="49"/>
      <c r="W12" s="47"/>
      <c r="X12" s="49"/>
      <c r="Y12" s="47"/>
      <c r="Z12" s="56"/>
      <c r="AA12" s="47"/>
      <c r="AB12" s="49"/>
      <c r="AC12" s="47"/>
      <c r="AD12" s="49"/>
      <c r="AE12" s="47"/>
      <c r="AF12" s="49"/>
      <c r="AG12" s="47"/>
      <c r="AH12" s="49"/>
      <c r="AI12" s="47"/>
      <c r="AJ12" s="49"/>
    </row>
    <row r="13" spans="1:36" s="24" customFormat="1" ht="13.2">
      <c r="A13" s="31" t="s">
        <v>8</v>
      </c>
      <c r="B13" s="38" t="s">
        <v>6</v>
      </c>
      <c r="C13" s="33">
        <v>1</v>
      </c>
      <c r="D13" s="39">
        <v>203</v>
      </c>
      <c r="E13" s="34">
        <v>0</v>
      </c>
      <c r="F13" s="40">
        <v>0</v>
      </c>
      <c r="G13" s="14">
        <v>0</v>
      </c>
      <c r="H13" s="14">
        <v>0</v>
      </c>
      <c r="I13" s="14">
        <v>0</v>
      </c>
      <c r="J13" s="15">
        <v>0</v>
      </c>
      <c r="K13" s="40">
        <v>2</v>
      </c>
      <c r="L13" s="42">
        <v>858</v>
      </c>
      <c r="M13" s="43">
        <f t="shared" si="0"/>
        <v>2</v>
      </c>
      <c r="N13" s="48">
        <f t="shared" si="1"/>
        <v>858</v>
      </c>
      <c r="Q13" s="47"/>
      <c r="R13" s="49"/>
      <c r="S13" s="47"/>
      <c r="T13" s="49"/>
      <c r="U13" s="47"/>
      <c r="V13" s="49"/>
      <c r="W13" s="47"/>
      <c r="X13" s="49"/>
      <c r="Y13" s="47"/>
      <c r="Z13" s="47"/>
      <c r="AA13" s="47"/>
      <c r="AB13" s="49"/>
      <c r="AC13" s="47"/>
      <c r="AD13" s="49"/>
      <c r="AE13" s="47"/>
      <c r="AF13" s="49"/>
      <c r="AG13" s="47"/>
      <c r="AH13" s="49"/>
      <c r="AI13" s="47"/>
      <c r="AJ13" s="49"/>
    </row>
    <row r="14" spans="1:36" s="24" customFormat="1" ht="13.2">
      <c r="A14" s="31" t="s">
        <v>9</v>
      </c>
      <c r="B14" s="38" t="s">
        <v>7</v>
      </c>
      <c r="C14" s="33">
        <v>1</v>
      </c>
      <c r="D14" s="39">
        <v>179</v>
      </c>
      <c r="E14" s="34">
        <v>1</v>
      </c>
      <c r="F14" s="40">
        <v>15</v>
      </c>
      <c r="G14" s="14">
        <v>0</v>
      </c>
      <c r="H14" s="14">
        <v>0</v>
      </c>
      <c r="I14" s="14">
        <v>3</v>
      </c>
      <c r="J14" s="15">
        <v>149</v>
      </c>
      <c r="K14" s="40">
        <v>0</v>
      </c>
      <c r="L14" s="42">
        <v>0</v>
      </c>
      <c r="M14" s="43">
        <f t="shared" si="0"/>
        <v>4</v>
      </c>
      <c r="N14" s="48">
        <f t="shared" si="1"/>
        <v>164</v>
      </c>
      <c r="Q14" s="47"/>
      <c r="R14" s="49"/>
      <c r="S14" s="47"/>
      <c r="T14" s="49"/>
      <c r="U14" s="47"/>
      <c r="V14" s="49"/>
      <c r="W14" s="47"/>
      <c r="X14" s="49"/>
      <c r="Y14" s="47"/>
      <c r="Z14" s="47"/>
      <c r="AA14" s="47"/>
      <c r="AB14" s="49"/>
      <c r="AC14" s="47"/>
      <c r="AD14" s="49"/>
      <c r="AE14" s="47"/>
      <c r="AF14" s="49"/>
      <c r="AG14" s="47"/>
      <c r="AH14" s="49"/>
      <c r="AI14" s="47"/>
      <c r="AJ14" s="49"/>
    </row>
    <row r="15" spans="1:36" s="24" customFormat="1" ht="13.2">
      <c r="A15" s="31"/>
      <c r="B15" s="38"/>
      <c r="C15" s="33"/>
      <c r="D15" s="39"/>
      <c r="E15" s="50"/>
      <c r="F15" s="51"/>
      <c r="G15" s="52"/>
      <c r="H15" s="52"/>
      <c r="I15" s="52"/>
      <c r="J15" s="87"/>
      <c r="K15" s="50"/>
      <c r="L15" s="53"/>
      <c r="M15" s="54"/>
      <c r="N15" s="55"/>
      <c r="Q15" s="47"/>
      <c r="R15" s="49"/>
      <c r="S15" s="47"/>
      <c r="T15" s="49"/>
      <c r="U15" s="47"/>
      <c r="V15" s="49"/>
      <c r="W15" s="47"/>
      <c r="X15" s="49"/>
      <c r="Y15" s="47"/>
      <c r="Z15" s="56"/>
      <c r="AA15" s="47"/>
      <c r="AB15" s="49"/>
      <c r="AC15" s="47"/>
      <c r="AD15" s="49"/>
      <c r="AE15" s="47"/>
      <c r="AF15" s="49"/>
      <c r="AG15" s="47"/>
      <c r="AH15" s="49"/>
      <c r="AI15" s="47"/>
      <c r="AJ15" s="49"/>
    </row>
    <row r="16" spans="1:36" s="24" customFormat="1" ht="13.2">
      <c r="A16" s="31" t="s">
        <v>10</v>
      </c>
      <c r="B16" s="38" t="s">
        <v>6</v>
      </c>
      <c r="C16" s="33">
        <v>0</v>
      </c>
      <c r="D16" s="39">
        <v>0</v>
      </c>
      <c r="E16" s="34">
        <v>0</v>
      </c>
      <c r="F16" s="40">
        <v>0</v>
      </c>
      <c r="G16" s="14">
        <v>0</v>
      </c>
      <c r="H16" s="14">
        <v>0</v>
      </c>
      <c r="I16" s="14">
        <v>0</v>
      </c>
      <c r="J16" s="15">
        <v>0</v>
      </c>
      <c r="K16" s="40">
        <v>0</v>
      </c>
      <c r="L16" s="42">
        <v>0</v>
      </c>
      <c r="M16" s="43">
        <f t="shared" si="0"/>
        <v>0</v>
      </c>
      <c r="N16" s="48">
        <f t="shared" si="1"/>
        <v>0</v>
      </c>
      <c r="Q16" s="47"/>
      <c r="R16" s="49"/>
      <c r="S16" s="47"/>
      <c r="T16" s="49"/>
      <c r="U16" s="47"/>
      <c r="V16" s="49"/>
      <c r="W16" s="47"/>
      <c r="X16" s="49"/>
      <c r="Y16" s="47"/>
      <c r="Z16" s="47"/>
      <c r="AA16" s="47"/>
      <c r="AB16" s="49"/>
      <c r="AC16" s="47"/>
      <c r="AD16" s="49"/>
      <c r="AE16" s="47"/>
      <c r="AF16" s="49"/>
      <c r="AG16" s="47"/>
      <c r="AH16" s="49"/>
      <c r="AI16" s="47"/>
      <c r="AJ16" s="49"/>
    </row>
    <row r="17" spans="1:36" s="24" customFormat="1" ht="13.2">
      <c r="A17" s="31"/>
      <c r="B17" s="38" t="s">
        <v>7</v>
      </c>
      <c r="C17" s="33">
        <v>7</v>
      </c>
      <c r="D17" s="39">
        <v>2314</v>
      </c>
      <c r="E17" s="34">
        <v>0</v>
      </c>
      <c r="F17" s="40">
        <v>0</v>
      </c>
      <c r="G17" s="14">
        <v>0</v>
      </c>
      <c r="H17" s="14">
        <v>0</v>
      </c>
      <c r="I17" s="14">
        <v>0</v>
      </c>
      <c r="J17" s="15">
        <v>0</v>
      </c>
      <c r="K17" s="40">
        <v>1</v>
      </c>
      <c r="L17" s="42">
        <v>6000</v>
      </c>
      <c r="M17" s="43">
        <f t="shared" si="0"/>
        <v>1</v>
      </c>
      <c r="N17" s="48">
        <f t="shared" si="1"/>
        <v>6000</v>
      </c>
      <c r="Q17" s="47"/>
      <c r="R17" s="49"/>
      <c r="S17" s="47"/>
      <c r="T17" s="49"/>
      <c r="U17" s="47"/>
      <c r="V17" s="49"/>
      <c r="W17" s="47"/>
      <c r="X17" s="49"/>
      <c r="Y17" s="47"/>
      <c r="Z17" s="47"/>
      <c r="AA17" s="47"/>
      <c r="AB17" s="49"/>
      <c r="AC17" s="47"/>
      <c r="AD17" s="49"/>
      <c r="AE17" s="47"/>
      <c r="AF17" s="49"/>
      <c r="AG17" s="47"/>
      <c r="AH17" s="49"/>
      <c r="AI17" s="47"/>
      <c r="AJ17" s="49"/>
    </row>
    <row r="18" spans="1:36" s="24" customFormat="1" ht="13.2">
      <c r="A18" s="31"/>
      <c r="B18" s="38"/>
      <c r="C18" s="33"/>
      <c r="D18" s="39"/>
      <c r="E18" s="50"/>
      <c r="F18" s="51"/>
      <c r="G18" s="52"/>
      <c r="H18" s="52"/>
      <c r="I18" s="52"/>
      <c r="J18" s="87"/>
      <c r="K18" s="50"/>
      <c r="L18" s="53"/>
      <c r="M18" s="54"/>
      <c r="N18" s="55"/>
      <c r="Q18" s="47"/>
      <c r="R18" s="49"/>
      <c r="S18" s="47"/>
      <c r="T18" s="49"/>
      <c r="U18" s="47"/>
      <c r="V18" s="49"/>
      <c r="W18" s="47"/>
      <c r="X18" s="49"/>
      <c r="Y18" s="47"/>
      <c r="Z18" s="56"/>
      <c r="AA18" s="47"/>
      <c r="AB18" s="49"/>
      <c r="AC18" s="47"/>
      <c r="AD18" s="49"/>
      <c r="AE18" s="47"/>
      <c r="AF18" s="49"/>
      <c r="AG18" s="47"/>
      <c r="AH18" s="49"/>
      <c r="AI18" s="47"/>
      <c r="AJ18" s="49"/>
    </row>
    <row r="19" spans="1:36" s="24" customFormat="1" ht="13.2">
      <c r="A19" s="31" t="s">
        <v>11</v>
      </c>
      <c r="B19" s="38" t="s">
        <v>6</v>
      </c>
      <c r="C19" s="33">
        <v>1</v>
      </c>
      <c r="D19" s="39">
        <v>776</v>
      </c>
      <c r="E19" s="34">
        <v>0</v>
      </c>
      <c r="F19" s="40">
        <v>0</v>
      </c>
      <c r="G19" s="14">
        <v>0</v>
      </c>
      <c r="H19" s="14">
        <v>0</v>
      </c>
      <c r="I19" s="14">
        <v>0</v>
      </c>
      <c r="J19" s="15">
        <v>0</v>
      </c>
      <c r="K19" s="40">
        <v>0</v>
      </c>
      <c r="L19" s="42">
        <v>0</v>
      </c>
      <c r="M19" s="43">
        <f t="shared" si="0"/>
        <v>0</v>
      </c>
      <c r="N19" s="48">
        <f t="shared" si="1"/>
        <v>0</v>
      </c>
      <c r="Q19" s="47"/>
      <c r="R19" s="49"/>
      <c r="S19" s="47"/>
      <c r="T19" s="49"/>
      <c r="U19" s="47"/>
      <c r="V19" s="49"/>
      <c r="W19" s="47"/>
      <c r="X19" s="49"/>
      <c r="Y19" s="47"/>
      <c r="Z19" s="47"/>
      <c r="AA19" s="47"/>
      <c r="AB19" s="49"/>
      <c r="AC19" s="47"/>
      <c r="AD19" s="49"/>
      <c r="AE19" s="47"/>
      <c r="AF19" s="49"/>
      <c r="AG19" s="47"/>
      <c r="AH19" s="49"/>
      <c r="AI19" s="47"/>
      <c r="AJ19" s="49"/>
    </row>
    <row r="20" spans="1:36" s="24" customFormat="1" ht="13.2">
      <c r="A20" s="31"/>
      <c r="B20" s="38" t="s">
        <v>7</v>
      </c>
      <c r="C20" s="33">
        <v>2</v>
      </c>
      <c r="D20" s="39">
        <v>100</v>
      </c>
      <c r="E20" s="34">
        <v>1</v>
      </c>
      <c r="F20" s="40">
        <v>523</v>
      </c>
      <c r="G20" s="14">
        <v>1</v>
      </c>
      <c r="H20" s="14">
        <v>300</v>
      </c>
      <c r="I20" s="14">
        <v>1</v>
      </c>
      <c r="J20" s="15">
        <v>346</v>
      </c>
      <c r="K20" s="40">
        <v>0</v>
      </c>
      <c r="L20" s="42">
        <v>0</v>
      </c>
      <c r="M20" s="43">
        <f t="shared" si="0"/>
        <v>3</v>
      </c>
      <c r="N20" s="48">
        <f t="shared" si="1"/>
        <v>1169</v>
      </c>
      <c r="Q20" s="47"/>
      <c r="R20" s="49"/>
      <c r="S20" s="47"/>
      <c r="T20" s="49"/>
      <c r="U20" s="47"/>
      <c r="V20" s="49"/>
      <c r="W20" s="47"/>
      <c r="X20" s="49"/>
      <c r="Y20" s="47"/>
      <c r="Z20" s="47"/>
      <c r="AA20" s="47"/>
      <c r="AB20" s="49"/>
      <c r="AC20" s="47"/>
      <c r="AD20" s="49"/>
      <c r="AE20" s="47"/>
      <c r="AF20" s="49"/>
      <c r="AG20" s="47"/>
      <c r="AH20" s="49"/>
      <c r="AI20" s="47"/>
      <c r="AJ20" s="49"/>
    </row>
    <row r="21" spans="1:36" s="24" customFormat="1" ht="13.2">
      <c r="A21" s="31"/>
      <c r="B21" s="38"/>
      <c r="C21" s="33"/>
      <c r="D21" s="39"/>
      <c r="E21" s="50"/>
      <c r="F21" s="51"/>
      <c r="G21" s="52"/>
      <c r="H21" s="52"/>
      <c r="I21" s="52"/>
      <c r="J21" s="87"/>
      <c r="K21" s="50"/>
      <c r="L21" s="53"/>
      <c r="M21" s="54"/>
      <c r="N21" s="55"/>
      <c r="Q21" s="47"/>
      <c r="R21" s="49"/>
      <c r="S21" s="47"/>
      <c r="T21" s="49"/>
      <c r="U21" s="47"/>
      <c r="V21" s="49"/>
      <c r="W21" s="47"/>
      <c r="X21" s="49"/>
      <c r="Y21" s="47"/>
      <c r="Z21" s="56"/>
      <c r="AA21" s="47"/>
      <c r="AB21" s="49"/>
      <c r="AC21" s="47"/>
      <c r="AD21" s="49"/>
      <c r="AE21" s="47"/>
      <c r="AF21" s="49"/>
      <c r="AG21" s="47"/>
      <c r="AH21" s="49"/>
      <c r="AI21" s="47"/>
      <c r="AJ21" s="49"/>
    </row>
    <row r="22" spans="1:36" s="24" customFormat="1" ht="13.2">
      <c r="A22" s="31" t="s">
        <v>12</v>
      </c>
      <c r="B22" s="38" t="s">
        <v>6</v>
      </c>
      <c r="C22" s="33">
        <v>9</v>
      </c>
      <c r="D22" s="39">
        <v>3060</v>
      </c>
      <c r="E22" s="34">
        <v>4</v>
      </c>
      <c r="F22" s="40">
        <v>1707</v>
      </c>
      <c r="G22" s="14">
        <v>4</v>
      </c>
      <c r="H22" s="14">
        <v>3275</v>
      </c>
      <c r="I22" s="14">
        <v>4</v>
      </c>
      <c r="J22" s="15">
        <v>10047</v>
      </c>
      <c r="K22" s="40">
        <v>4</v>
      </c>
      <c r="L22" s="42">
        <v>743</v>
      </c>
      <c r="M22" s="43">
        <f t="shared" si="0"/>
        <v>16</v>
      </c>
      <c r="N22" s="48">
        <f t="shared" si="1"/>
        <v>15772</v>
      </c>
      <c r="Q22" s="47"/>
      <c r="R22" s="49"/>
      <c r="S22" s="47"/>
      <c r="T22" s="49"/>
      <c r="U22" s="47"/>
      <c r="V22" s="49"/>
      <c r="W22" s="47"/>
      <c r="X22" s="49"/>
      <c r="Y22" s="47"/>
      <c r="Z22" s="47"/>
      <c r="AA22" s="47"/>
      <c r="AB22" s="49"/>
      <c r="AC22" s="47"/>
      <c r="AD22" s="49"/>
      <c r="AE22" s="47"/>
      <c r="AF22" s="49"/>
      <c r="AG22" s="47"/>
      <c r="AH22" s="49"/>
      <c r="AI22" s="47"/>
      <c r="AJ22" s="49"/>
    </row>
    <row r="23" spans="1:36" s="24" customFormat="1" ht="13.2">
      <c r="A23" s="31"/>
      <c r="B23" s="38" t="s">
        <v>7</v>
      </c>
      <c r="C23" s="33">
        <v>96</v>
      </c>
      <c r="D23" s="39">
        <v>18873</v>
      </c>
      <c r="E23" s="34">
        <v>46</v>
      </c>
      <c r="F23" s="40">
        <v>4946</v>
      </c>
      <c r="G23" s="14">
        <v>21</v>
      </c>
      <c r="H23" s="14">
        <v>2898</v>
      </c>
      <c r="I23" s="14">
        <v>26</v>
      </c>
      <c r="J23" s="15">
        <v>2213</v>
      </c>
      <c r="K23" s="40">
        <v>15</v>
      </c>
      <c r="L23" s="42">
        <v>1407</v>
      </c>
      <c r="M23" s="43">
        <f t="shared" si="0"/>
        <v>108</v>
      </c>
      <c r="N23" s="48">
        <f t="shared" si="1"/>
        <v>11464</v>
      </c>
      <c r="Q23" s="47"/>
      <c r="R23" s="49"/>
      <c r="S23" s="47"/>
      <c r="T23" s="49"/>
      <c r="U23" s="47"/>
      <c r="V23" s="49"/>
      <c r="W23" s="47"/>
      <c r="X23" s="49"/>
      <c r="Y23" s="47"/>
      <c r="Z23" s="47"/>
      <c r="AA23" s="47"/>
      <c r="AB23" s="49"/>
      <c r="AC23" s="47"/>
      <c r="AD23" s="49"/>
      <c r="AE23" s="47"/>
      <c r="AF23" s="49"/>
      <c r="AG23" s="47"/>
      <c r="AH23" s="49"/>
      <c r="AI23" s="47"/>
      <c r="AJ23" s="49"/>
    </row>
    <row r="24" spans="1:36" s="24" customFormat="1" ht="13.2">
      <c r="A24" s="31"/>
      <c r="B24" s="38"/>
      <c r="C24" s="33"/>
      <c r="D24" s="39"/>
      <c r="E24" s="50"/>
      <c r="F24" s="51"/>
      <c r="G24" s="52"/>
      <c r="H24" s="52"/>
      <c r="I24" s="52"/>
      <c r="J24" s="87"/>
      <c r="K24" s="50"/>
      <c r="L24" s="53"/>
      <c r="M24" s="54"/>
      <c r="N24" s="55"/>
      <c r="Q24" s="47"/>
      <c r="R24" s="49"/>
      <c r="S24" s="47"/>
      <c r="T24" s="49"/>
      <c r="U24" s="47"/>
      <c r="V24" s="49"/>
      <c r="W24" s="47"/>
      <c r="X24" s="49"/>
      <c r="Y24" s="47"/>
      <c r="Z24" s="56"/>
      <c r="AA24" s="47"/>
      <c r="AB24" s="49"/>
      <c r="AC24" s="47"/>
      <c r="AD24" s="49"/>
      <c r="AE24" s="47"/>
      <c r="AF24" s="49"/>
      <c r="AG24" s="47"/>
      <c r="AH24" s="49"/>
      <c r="AI24" s="47"/>
      <c r="AJ24" s="49"/>
    </row>
    <row r="25" spans="1:36" s="24" customFormat="1" ht="13.2">
      <c r="A25" s="31" t="s">
        <v>13</v>
      </c>
      <c r="B25" s="38" t="s">
        <v>6</v>
      </c>
      <c r="C25" s="33">
        <v>0</v>
      </c>
      <c r="D25" s="39">
        <v>0</v>
      </c>
      <c r="E25" s="34">
        <v>0</v>
      </c>
      <c r="F25" s="40">
        <v>0</v>
      </c>
      <c r="G25" s="14">
        <v>0</v>
      </c>
      <c r="H25" s="14">
        <v>0</v>
      </c>
      <c r="I25" s="14">
        <v>2</v>
      </c>
      <c r="J25" s="15">
        <v>1605</v>
      </c>
      <c r="K25" s="40">
        <v>0</v>
      </c>
      <c r="L25" s="42">
        <v>1605</v>
      </c>
      <c r="M25" s="43">
        <f t="shared" si="0"/>
        <v>2</v>
      </c>
      <c r="N25" s="48">
        <f t="shared" si="1"/>
        <v>3210</v>
      </c>
      <c r="Q25" s="47"/>
      <c r="R25" s="49"/>
      <c r="S25" s="47"/>
      <c r="T25" s="49"/>
      <c r="U25" s="47"/>
      <c r="V25" s="49"/>
      <c r="W25" s="47"/>
      <c r="X25" s="49"/>
      <c r="Y25" s="47"/>
      <c r="Z25" s="47"/>
      <c r="AA25" s="47"/>
      <c r="AB25" s="49"/>
      <c r="AC25" s="47"/>
      <c r="AD25" s="49"/>
      <c r="AE25" s="47"/>
      <c r="AF25" s="49"/>
      <c r="AG25" s="47"/>
      <c r="AH25" s="49"/>
      <c r="AI25" s="47"/>
      <c r="AJ25" s="49"/>
    </row>
    <row r="26" spans="1:36" s="24" customFormat="1" ht="13.2">
      <c r="A26" s="31"/>
      <c r="B26" s="38" t="s">
        <v>7</v>
      </c>
      <c r="C26" s="33">
        <v>0</v>
      </c>
      <c r="D26" s="39">
        <v>0</v>
      </c>
      <c r="E26" s="34">
        <v>0</v>
      </c>
      <c r="F26" s="40">
        <v>0</v>
      </c>
      <c r="G26" s="14">
        <v>0</v>
      </c>
      <c r="H26" s="14">
        <v>0</v>
      </c>
      <c r="I26" s="14">
        <v>0</v>
      </c>
      <c r="J26" s="15">
        <v>0</v>
      </c>
      <c r="K26" s="40">
        <v>0</v>
      </c>
      <c r="L26" s="42">
        <v>0</v>
      </c>
      <c r="M26" s="43">
        <f t="shared" si="0"/>
        <v>0</v>
      </c>
      <c r="N26" s="48">
        <f t="shared" si="1"/>
        <v>0</v>
      </c>
      <c r="P26" s="57"/>
      <c r="Q26" s="47"/>
      <c r="R26" s="49"/>
      <c r="S26" s="47"/>
      <c r="T26" s="49"/>
      <c r="U26" s="47"/>
      <c r="V26" s="49"/>
      <c r="W26" s="47"/>
      <c r="X26" s="49"/>
      <c r="Y26" s="47"/>
      <c r="Z26" s="47"/>
      <c r="AA26" s="47"/>
      <c r="AB26" s="49"/>
      <c r="AC26" s="47"/>
      <c r="AD26" s="49"/>
      <c r="AE26" s="47"/>
      <c r="AF26" s="49"/>
      <c r="AG26" s="47"/>
      <c r="AH26" s="49"/>
      <c r="AI26" s="47"/>
      <c r="AJ26" s="49"/>
    </row>
    <row r="27" spans="1:36" s="24" customFormat="1" ht="13.2">
      <c r="A27" s="31"/>
      <c r="B27" s="38"/>
      <c r="C27" s="33"/>
      <c r="D27" s="39"/>
      <c r="E27" s="50"/>
      <c r="F27" s="51"/>
      <c r="G27" s="52"/>
      <c r="H27" s="52"/>
      <c r="I27" s="52"/>
      <c r="J27" s="87"/>
      <c r="K27" s="50"/>
      <c r="L27" s="53"/>
      <c r="M27" s="54"/>
      <c r="N27" s="55"/>
      <c r="Q27" s="47"/>
      <c r="R27" s="49"/>
      <c r="S27" s="47"/>
      <c r="T27" s="49"/>
      <c r="U27" s="47"/>
      <c r="V27" s="49"/>
      <c r="W27" s="47"/>
      <c r="X27" s="49"/>
      <c r="Y27" s="47"/>
      <c r="Z27" s="56"/>
      <c r="AA27" s="47"/>
      <c r="AB27" s="49"/>
      <c r="AC27" s="47"/>
      <c r="AD27" s="49"/>
      <c r="AE27" s="47"/>
      <c r="AF27" s="49"/>
      <c r="AG27" s="47"/>
      <c r="AH27" s="49"/>
      <c r="AI27" s="47"/>
      <c r="AJ27" s="49"/>
    </row>
    <row r="28" spans="1:36" s="24" customFormat="1" ht="13.2">
      <c r="A28" s="31" t="s">
        <v>14</v>
      </c>
      <c r="B28" s="38" t="s">
        <v>6</v>
      </c>
      <c r="C28" s="33">
        <v>1</v>
      </c>
      <c r="D28" s="39">
        <v>1000</v>
      </c>
      <c r="E28" s="34">
        <v>0</v>
      </c>
      <c r="F28" s="40">
        <v>0</v>
      </c>
      <c r="G28" s="14">
        <v>0</v>
      </c>
      <c r="H28" s="14">
        <v>0</v>
      </c>
      <c r="I28" s="14">
        <v>2</v>
      </c>
      <c r="J28" s="15">
        <v>3201</v>
      </c>
      <c r="K28" s="40">
        <v>0</v>
      </c>
      <c r="L28" s="42">
        <v>0</v>
      </c>
      <c r="M28" s="43">
        <f t="shared" si="0"/>
        <v>2</v>
      </c>
      <c r="N28" s="48">
        <f t="shared" si="1"/>
        <v>3201</v>
      </c>
      <c r="Q28" s="47"/>
      <c r="R28" s="49"/>
      <c r="S28" s="47"/>
      <c r="T28" s="49"/>
      <c r="U28" s="47"/>
      <c r="V28" s="49"/>
      <c r="W28" s="47"/>
      <c r="X28" s="49"/>
      <c r="Y28" s="47"/>
      <c r="Z28" s="47"/>
      <c r="AA28" s="47"/>
      <c r="AB28" s="49"/>
      <c r="AC28" s="47"/>
      <c r="AD28" s="49"/>
      <c r="AE28" s="47"/>
      <c r="AF28" s="49"/>
      <c r="AG28" s="47"/>
      <c r="AH28" s="49"/>
      <c r="AI28" s="47"/>
      <c r="AJ28" s="49"/>
    </row>
    <row r="29" spans="1:36" s="24" customFormat="1" ht="13.2">
      <c r="A29" s="31" t="s">
        <v>15</v>
      </c>
      <c r="B29" s="38" t="s">
        <v>7</v>
      </c>
      <c r="C29" s="33">
        <v>5</v>
      </c>
      <c r="D29" s="39">
        <v>2836</v>
      </c>
      <c r="E29" s="34">
        <v>0</v>
      </c>
      <c r="F29" s="40">
        <v>0</v>
      </c>
      <c r="G29" s="14">
        <v>1</v>
      </c>
      <c r="H29" s="14">
        <v>31</v>
      </c>
      <c r="I29" s="14">
        <v>2</v>
      </c>
      <c r="J29" s="15">
        <v>520</v>
      </c>
      <c r="K29" s="40">
        <v>0</v>
      </c>
      <c r="L29" s="42">
        <v>0</v>
      </c>
      <c r="M29" s="43">
        <f t="shared" si="0"/>
        <v>3</v>
      </c>
      <c r="N29" s="48">
        <f t="shared" si="1"/>
        <v>551</v>
      </c>
      <c r="Q29" s="47"/>
      <c r="R29" s="49"/>
      <c r="S29" s="47"/>
      <c r="T29" s="49"/>
      <c r="U29" s="47"/>
      <c r="V29" s="49"/>
      <c r="W29" s="47"/>
      <c r="X29" s="49"/>
      <c r="Y29" s="47"/>
      <c r="Z29" s="47"/>
      <c r="AA29" s="47"/>
      <c r="AB29" s="49"/>
      <c r="AC29" s="47"/>
      <c r="AD29" s="49"/>
      <c r="AE29" s="47"/>
      <c r="AF29" s="49"/>
      <c r="AG29" s="47"/>
      <c r="AH29" s="49"/>
      <c r="AI29" s="47"/>
      <c r="AJ29" s="49"/>
    </row>
    <row r="30" spans="1:36" s="24" customFormat="1" ht="13.2">
      <c r="A30" s="31"/>
      <c r="B30" s="38"/>
      <c r="C30" s="33"/>
      <c r="D30" s="39"/>
      <c r="E30" s="50"/>
      <c r="F30" s="51"/>
      <c r="G30" s="52"/>
      <c r="H30" s="52"/>
      <c r="I30" s="52"/>
      <c r="J30" s="87"/>
      <c r="K30" s="50"/>
      <c r="L30" s="53"/>
      <c r="M30" s="54"/>
      <c r="N30" s="55"/>
      <c r="P30" s="58"/>
      <c r="Q30" s="47"/>
      <c r="R30" s="49"/>
      <c r="S30" s="47"/>
      <c r="T30" s="49"/>
      <c r="U30" s="47"/>
      <c r="V30" s="49"/>
      <c r="W30" s="47"/>
      <c r="X30" s="49"/>
      <c r="Y30" s="47"/>
      <c r="Z30" s="47"/>
      <c r="AA30" s="47"/>
      <c r="AB30" s="49"/>
      <c r="AC30" s="47"/>
      <c r="AD30" s="49"/>
      <c r="AE30" s="47"/>
      <c r="AF30" s="49"/>
      <c r="AG30" s="47"/>
      <c r="AH30" s="49"/>
      <c r="AI30" s="47"/>
      <c r="AJ30" s="49"/>
    </row>
    <row r="31" spans="1:36" s="24" customFormat="1" ht="13.2">
      <c r="A31" s="31" t="s">
        <v>18</v>
      </c>
      <c r="B31" s="38" t="s">
        <v>6</v>
      </c>
      <c r="C31" s="33">
        <v>7</v>
      </c>
      <c r="D31" s="39">
        <v>2841</v>
      </c>
      <c r="E31" s="34">
        <v>1</v>
      </c>
      <c r="F31" s="40">
        <v>1200</v>
      </c>
      <c r="G31" s="14">
        <v>0</v>
      </c>
      <c r="H31" s="14">
        <v>0</v>
      </c>
      <c r="I31" s="14">
        <v>1</v>
      </c>
      <c r="J31" s="15">
        <v>400</v>
      </c>
      <c r="K31" s="34">
        <v>4</v>
      </c>
      <c r="L31" s="42">
        <v>3704</v>
      </c>
      <c r="M31" s="43">
        <f t="shared" si="0"/>
        <v>6</v>
      </c>
      <c r="N31" s="48">
        <f t="shared" si="1"/>
        <v>5304</v>
      </c>
      <c r="Q31" s="47"/>
      <c r="R31" s="49"/>
      <c r="S31" s="47"/>
      <c r="T31" s="49"/>
      <c r="U31" s="47"/>
      <c r="V31" s="49"/>
      <c r="W31" s="47"/>
      <c r="X31" s="49"/>
      <c r="Y31" s="47"/>
      <c r="Z31" s="47"/>
      <c r="AA31" s="47"/>
      <c r="AB31" s="49"/>
      <c r="AC31" s="47"/>
      <c r="AD31" s="49"/>
      <c r="AE31" s="47"/>
      <c r="AF31" s="49"/>
      <c r="AG31" s="47"/>
      <c r="AH31" s="49"/>
      <c r="AI31" s="47"/>
      <c r="AJ31" s="49"/>
    </row>
    <row r="32" spans="1:36" s="24" customFormat="1" ht="13.2">
      <c r="A32" s="31"/>
      <c r="B32" s="38" t="s">
        <v>7</v>
      </c>
      <c r="C32" s="33">
        <v>1</v>
      </c>
      <c r="D32" s="39">
        <v>500</v>
      </c>
      <c r="E32" s="34">
        <v>0</v>
      </c>
      <c r="F32" s="40">
        <v>0</v>
      </c>
      <c r="G32" s="14">
        <v>0</v>
      </c>
      <c r="H32" s="14">
        <v>0</v>
      </c>
      <c r="I32" s="14">
        <v>0</v>
      </c>
      <c r="J32" s="15">
        <v>0</v>
      </c>
      <c r="K32" s="34">
        <v>0</v>
      </c>
      <c r="L32" s="42">
        <v>0</v>
      </c>
      <c r="M32" s="43">
        <f t="shared" si="0"/>
        <v>0</v>
      </c>
      <c r="N32" s="48">
        <f t="shared" si="1"/>
        <v>0</v>
      </c>
      <c r="P32" s="57"/>
      <c r="Q32" s="47"/>
      <c r="R32" s="49"/>
      <c r="S32" s="47"/>
      <c r="T32" s="49"/>
      <c r="U32" s="47"/>
      <c r="V32" s="49"/>
      <c r="W32" s="47"/>
      <c r="X32" s="49"/>
      <c r="Y32" s="47"/>
      <c r="Z32" s="47"/>
      <c r="AA32" s="47"/>
      <c r="AB32" s="49"/>
      <c r="AC32" s="47"/>
      <c r="AD32" s="49"/>
      <c r="AE32" s="47"/>
      <c r="AF32" s="49"/>
      <c r="AG32" s="47"/>
      <c r="AH32" s="49"/>
      <c r="AI32" s="47"/>
      <c r="AJ32" s="49"/>
    </row>
    <row r="33" spans="1:36" s="24" customFormat="1" ht="13.2">
      <c r="A33" s="31"/>
      <c r="B33" s="38"/>
      <c r="C33" s="33"/>
      <c r="D33" s="39"/>
      <c r="E33" s="50"/>
      <c r="F33" s="51"/>
      <c r="G33" s="52"/>
      <c r="H33" s="52"/>
      <c r="I33" s="52"/>
      <c r="J33" s="87"/>
      <c r="K33" s="50"/>
      <c r="L33" s="53"/>
      <c r="M33" s="54"/>
      <c r="N33" s="55"/>
      <c r="Q33" s="47"/>
      <c r="R33" s="49"/>
      <c r="S33" s="47"/>
      <c r="T33" s="49"/>
      <c r="U33" s="47"/>
      <c r="V33" s="49"/>
      <c r="W33" s="47"/>
      <c r="X33" s="49"/>
      <c r="Y33" s="47"/>
      <c r="Z33" s="56"/>
      <c r="AA33" s="47"/>
      <c r="AB33" s="49"/>
      <c r="AC33" s="47"/>
      <c r="AD33" s="49"/>
      <c r="AE33" s="47"/>
      <c r="AF33" s="49"/>
      <c r="AG33" s="47"/>
      <c r="AH33" s="49"/>
      <c r="AI33" s="47"/>
      <c r="AJ33" s="49"/>
    </row>
    <row r="34" spans="1:36" s="24" customFormat="1" ht="13.2">
      <c r="A34" s="31" t="s">
        <v>38</v>
      </c>
      <c r="B34" s="38"/>
      <c r="C34" s="33">
        <v>26</v>
      </c>
      <c r="D34" s="39">
        <v>19023</v>
      </c>
      <c r="E34" s="34">
        <v>31</v>
      </c>
      <c r="F34" s="40">
        <v>10163</v>
      </c>
      <c r="G34" s="14">
        <v>11</v>
      </c>
      <c r="H34" s="14">
        <v>2673</v>
      </c>
      <c r="I34" s="14">
        <v>19</v>
      </c>
      <c r="J34" s="15">
        <v>1520</v>
      </c>
      <c r="K34" s="40">
        <v>31</v>
      </c>
      <c r="L34" s="42">
        <v>6181</v>
      </c>
      <c r="M34" s="43">
        <f t="shared" si="0"/>
        <v>92</v>
      </c>
      <c r="N34" s="48">
        <f t="shared" si="1"/>
        <v>20537</v>
      </c>
      <c r="Q34" s="47"/>
      <c r="R34" s="49"/>
      <c r="S34" s="47"/>
      <c r="T34" s="49"/>
      <c r="U34" s="47"/>
      <c r="V34" s="49"/>
      <c r="W34" s="47"/>
      <c r="X34" s="49"/>
      <c r="Y34" s="47"/>
      <c r="Z34" s="47"/>
      <c r="AA34" s="47"/>
      <c r="AB34" s="49"/>
      <c r="AC34" s="47"/>
      <c r="AD34" s="49"/>
      <c r="AE34" s="47"/>
      <c r="AF34" s="49"/>
      <c r="AG34" s="47"/>
      <c r="AH34" s="49"/>
      <c r="AI34" s="47"/>
      <c r="AJ34" s="49"/>
    </row>
    <row r="35" spans="1:36" s="24" customFormat="1" ht="13.2">
      <c r="A35" s="31"/>
      <c r="B35" s="38"/>
      <c r="C35" s="33"/>
      <c r="D35" s="39"/>
      <c r="E35" s="50"/>
      <c r="F35" s="51"/>
      <c r="G35" s="52"/>
      <c r="H35" s="52"/>
      <c r="I35" s="52"/>
      <c r="J35" s="87"/>
      <c r="K35" s="50"/>
      <c r="L35" s="53"/>
      <c r="M35" s="54"/>
      <c r="N35" s="55"/>
      <c r="Q35" s="47"/>
      <c r="R35" s="49"/>
      <c r="S35" s="47"/>
      <c r="T35" s="49"/>
      <c r="U35" s="47"/>
      <c r="V35" s="49"/>
      <c r="W35" s="47"/>
      <c r="X35" s="49"/>
      <c r="Y35" s="47"/>
      <c r="Z35" s="56"/>
      <c r="AA35" s="47"/>
      <c r="AB35" s="49"/>
      <c r="AC35" s="47"/>
      <c r="AD35" s="49"/>
      <c r="AE35" s="47"/>
      <c r="AF35" s="49"/>
      <c r="AG35" s="47"/>
      <c r="AH35" s="49"/>
      <c r="AI35" s="47"/>
      <c r="AJ35" s="49"/>
    </row>
    <row r="36" spans="1:36" s="24" customFormat="1" ht="13.2">
      <c r="A36" s="31" t="s">
        <v>16</v>
      </c>
      <c r="B36" s="38"/>
      <c r="C36" s="33">
        <v>388</v>
      </c>
      <c r="D36" s="39">
        <v>13235</v>
      </c>
      <c r="E36" s="34">
        <v>129</v>
      </c>
      <c r="F36" s="40">
        <v>4332</v>
      </c>
      <c r="G36" s="14">
        <v>176</v>
      </c>
      <c r="H36" s="14">
        <v>4504</v>
      </c>
      <c r="I36" s="14">
        <v>154</v>
      </c>
      <c r="J36" s="15">
        <v>4533</v>
      </c>
      <c r="K36" s="40">
        <v>133</v>
      </c>
      <c r="L36" s="42">
        <v>2728</v>
      </c>
      <c r="M36" s="43">
        <f t="shared" si="0"/>
        <v>592</v>
      </c>
      <c r="N36" s="48">
        <f t="shared" si="1"/>
        <v>16097</v>
      </c>
      <c r="O36" s="58"/>
      <c r="P36" s="58"/>
      <c r="Q36" s="47"/>
      <c r="R36" s="49"/>
      <c r="S36" s="47"/>
      <c r="T36" s="49"/>
      <c r="U36" s="47"/>
      <c r="V36" s="49"/>
      <c r="W36" s="47"/>
      <c r="X36" s="49"/>
      <c r="Y36" s="47"/>
      <c r="Z36" s="47"/>
      <c r="AA36" s="47"/>
      <c r="AB36" s="49"/>
      <c r="AC36" s="47"/>
      <c r="AD36" s="49"/>
      <c r="AE36" s="47"/>
      <c r="AF36" s="49"/>
      <c r="AG36" s="47"/>
      <c r="AH36" s="49"/>
      <c r="AI36" s="47"/>
      <c r="AJ36" s="49"/>
    </row>
    <row r="37" spans="1:36" s="24" customFormat="1" ht="13.2">
      <c r="A37" s="31"/>
      <c r="B37" s="38"/>
      <c r="C37" s="33"/>
      <c r="D37" s="39"/>
      <c r="E37" s="34"/>
      <c r="F37" s="40"/>
      <c r="G37" s="41"/>
      <c r="H37" s="14"/>
      <c r="I37" s="14"/>
      <c r="J37" s="14"/>
      <c r="K37" s="34"/>
      <c r="L37" s="42"/>
      <c r="M37" s="43">
        <f t="shared" si="0"/>
        <v>0</v>
      </c>
      <c r="N37" s="59">
        <f t="shared" si="1"/>
        <v>0</v>
      </c>
      <c r="P37" s="58"/>
      <c r="Q37" s="47"/>
      <c r="R37" s="47"/>
      <c r="S37" s="47"/>
      <c r="T37" s="47"/>
      <c r="U37" s="47"/>
      <c r="V37" s="47"/>
      <c r="W37" s="47"/>
      <c r="X37" s="47"/>
      <c r="Y37" s="47"/>
      <c r="Z37" s="46"/>
      <c r="AA37" s="47"/>
      <c r="AB37" s="47"/>
      <c r="AC37" s="47"/>
      <c r="AD37" s="47"/>
      <c r="AE37" s="47"/>
      <c r="AF37" s="47"/>
      <c r="AG37" s="47"/>
      <c r="AH37" s="47"/>
      <c r="AI37" s="47"/>
      <c r="AJ37" s="47"/>
    </row>
    <row r="38" spans="1:36" s="68" customFormat="1" ht="13.2">
      <c r="A38" s="60" t="s">
        <v>0</v>
      </c>
      <c r="B38" s="61"/>
      <c r="C38" s="62">
        <v>1576</v>
      </c>
      <c r="D38" s="63">
        <v>120514</v>
      </c>
      <c r="E38" s="64">
        <v>403</v>
      </c>
      <c r="F38" s="65">
        <v>34165</v>
      </c>
      <c r="G38" s="64">
        <v>332</v>
      </c>
      <c r="H38" s="65">
        <v>21430</v>
      </c>
      <c r="I38" s="85">
        <v>329</v>
      </c>
      <c r="J38" s="86">
        <v>34013</v>
      </c>
      <c r="K38" s="64">
        <v>285</v>
      </c>
      <c r="L38" s="88">
        <v>31099</v>
      </c>
      <c r="M38" s="66">
        <f t="shared" si="0"/>
        <v>1349</v>
      </c>
      <c r="N38" s="67">
        <f t="shared" si="1"/>
        <v>120707</v>
      </c>
      <c r="Q38" s="47"/>
      <c r="R38" s="46"/>
      <c r="S38" s="47"/>
      <c r="T38" s="46"/>
      <c r="U38" s="47"/>
      <c r="V38" s="46"/>
      <c r="W38" s="47"/>
      <c r="X38" s="46"/>
      <c r="Y38" s="47"/>
      <c r="Z38" s="49"/>
      <c r="AA38" s="47"/>
      <c r="AB38" s="46"/>
      <c r="AC38" s="47"/>
      <c r="AD38" s="46"/>
      <c r="AE38" s="47"/>
      <c r="AF38" s="46"/>
      <c r="AG38" s="47"/>
      <c r="AH38" s="46"/>
      <c r="AI38" s="47"/>
      <c r="AJ38" s="46"/>
    </row>
    <row r="39" spans="1:36" s="24" customFormat="1" ht="13.2" thickBot="1">
      <c r="A39" s="69"/>
      <c r="B39" s="70"/>
      <c r="C39" s="71"/>
      <c r="D39" s="71"/>
      <c r="E39" s="72"/>
      <c r="F39" s="73"/>
      <c r="G39" s="73"/>
      <c r="H39" s="73"/>
      <c r="I39" s="73"/>
      <c r="J39" s="73"/>
      <c r="K39" s="73"/>
      <c r="L39" s="73"/>
      <c r="M39" s="74"/>
      <c r="N39" s="75"/>
      <c r="O39" s="21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</row>
    <row r="40" spans="1:36" s="19" customFormat="1" ht="15.6" thickTop="1">
      <c r="A40" s="76" t="s">
        <v>22</v>
      </c>
      <c r="B40" s="77"/>
      <c r="C40" s="78" t="s">
        <v>23</v>
      </c>
      <c r="D40" s="78"/>
      <c r="E40" s="76" t="s">
        <v>24</v>
      </c>
      <c r="F40" s="77"/>
      <c r="G40" s="76" t="s">
        <v>19</v>
      </c>
      <c r="H40" s="77"/>
      <c r="I40" s="21"/>
      <c r="J40" s="21"/>
      <c r="K40" s="21"/>
      <c r="L40" s="21"/>
      <c r="M40" s="21"/>
      <c r="N40" s="21"/>
      <c r="O40" s="21"/>
    </row>
    <row r="41" spans="1:36" s="19" customFormat="1" ht="9.6">
      <c r="A41" s="79" t="s">
        <v>17</v>
      </c>
      <c r="B41" s="79"/>
      <c r="C41" s="80"/>
      <c r="D41" s="80"/>
      <c r="E41" s="79"/>
      <c r="F41" s="79"/>
      <c r="G41" s="79"/>
      <c r="H41" s="81"/>
      <c r="I41" s="82"/>
      <c r="J41" s="82"/>
      <c r="K41" s="82"/>
      <c r="L41" s="82"/>
      <c r="M41" s="82"/>
      <c r="N41" s="82"/>
      <c r="O41" s="21"/>
    </row>
    <row r="44" spans="1:36" s="24" customFormat="1" ht="10.199999999999999">
      <c r="A44" s="68"/>
      <c r="B44" s="21"/>
      <c r="C44" s="22"/>
      <c r="D44" s="22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</row>
    <row r="45" spans="1:36" s="24" customFormat="1" ht="7.5" customHeight="1">
      <c r="B45" s="21"/>
      <c r="C45" s="22"/>
      <c r="D45" s="22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</row>
  </sheetData>
  <mergeCells count="18">
    <mergeCell ref="A1:N1"/>
    <mergeCell ref="I7:J7"/>
    <mergeCell ref="K7:L7"/>
    <mergeCell ref="M7:N7"/>
    <mergeCell ref="A7:B8"/>
    <mergeCell ref="C7:D7"/>
    <mergeCell ref="E7:F7"/>
    <mergeCell ref="G7:H7"/>
    <mergeCell ref="Q7:R7"/>
    <mergeCell ref="S7:T7"/>
    <mergeCell ref="U7:V7"/>
    <mergeCell ref="W7:X7"/>
    <mergeCell ref="AG7:AH7"/>
    <mergeCell ref="AI7:AJ7"/>
    <mergeCell ref="Y7:Z7"/>
    <mergeCell ref="AA7:AB7"/>
    <mergeCell ref="AC7:AD7"/>
    <mergeCell ref="AE7:AF7"/>
  </mergeCells>
  <phoneticPr fontId="3" type="noConversion"/>
  <printOptions horizontalCentered="1"/>
  <pageMargins left="0.75" right="0.75" top="1" bottom="1" header="0.5" footer="0.5"/>
  <pageSetup scale="78" orientation="landscape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AJ45"/>
  <sheetViews>
    <sheetView zoomScaleNormal="100" workbookViewId="0">
      <selection sqref="A1:N1"/>
    </sheetView>
  </sheetViews>
  <sheetFormatPr defaultRowHeight="12.6"/>
  <cols>
    <col min="1" max="1" width="14.109375" customWidth="1"/>
    <col min="2" max="2" width="2.33203125" bestFit="1" customWidth="1"/>
    <col min="3" max="3" width="6.5546875" style="83" bestFit="1" customWidth="1"/>
    <col min="4" max="4" width="9" style="83" customWidth="1"/>
    <col min="5" max="5" width="8.44140625" bestFit="1" customWidth="1"/>
    <col min="6" max="6" width="11.88671875" bestFit="1" customWidth="1"/>
    <col min="7" max="7" width="7.88671875" bestFit="1" customWidth="1"/>
    <col min="8" max="8" width="11.5546875" bestFit="1" customWidth="1"/>
    <col min="9" max="9" width="8.6640625" customWidth="1"/>
    <col min="10" max="10" width="11.6640625" bestFit="1" customWidth="1"/>
    <col min="11" max="11" width="6.6640625" bestFit="1" customWidth="1"/>
    <col min="12" max="12" width="10.109375" customWidth="1"/>
    <col min="13" max="13" width="8" bestFit="1" customWidth="1"/>
    <col min="14" max="14" width="12.88671875" bestFit="1" customWidth="1"/>
    <col min="16" max="16" width="10.5546875" bestFit="1" customWidth="1"/>
  </cols>
  <sheetData>
    <row r="1" spans="1:36" s="18" customFormat="1" ht="17.399999999999999">
      <c r="A1" s="567" t="s">
        <v>34</v>
      </c>
      <c r="B1" s="567"/>
      <c r="C1" s="567"/>
      <c r="D1" s="567"/>
      <c r="E1" s="567"/>
      <c r="F1" s="567"/>
      <c r="G1" s="567"/>
      <c r="H1" s="567"/>
      <c r="I1" s="567"/>
      <c r="J1" s="567"/>
      <c r="K1" s="567"/>
      <c r="L1" s="567"/>
      <c r="M1" s="567"/>
      <c r="N1" s="567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</row>
    <row r="2" spans="1:36" s="18" customFormat="1" ht="17.399999999999999">
      <c r="A2" s="505" t="s">
        <v>28</v>
      </c>
      <c r="B2" s="505"/>
      <c r="C2" s="505"/>
      <c r="D2" s="505"/>
      <c r="E2" s="505"/>
      <c r="F2" s="505"/>
      <c r="G2" s="505"/>
      <c r="H2" s="505"/>
      <c r="I2" s="505"/>
      <c r="J2" s="505"/>
      <c r="K2" s="505"/>
      <c r="L2" s="505"/>
      <c r="M2" s="505"/>
      <c r="N2" s="505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</row>
    <row r="3" spans="1:36" s="18" customFormat="1" ht="17.399999999999999">
      <c r="A3" s="105" t="s">
        <v>124</v>
      </c>
      <c r="B3" s="505"/>
      <c r="C3" s="505"/>
      <c r="D3" s="505"/>
      <c r="E3" s="505"/>
      <c r="F3" s="505"/>
      <c r="G3" s="505"/>
      <c r="H3" s="505"/>
      <c r="I3" s="505"/>
      <c r="J3" s="505"/>
      <c r="K3" s="505"/>
      <c r="L3" s="505"/>
      <c r="M3" s="505"/>
      <c r="N3" s="505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</row>
    <row r="4" spans="1:36" s="18" customFormat="1" ht="17.399999999999999">
      <c r="A4" s="505"/>
      <c r="B4" s="505"/>
      <c r="C4" s="505"/>
      <c r="D4" s="505"/>
      <c r="E4" s="505"/>
      <c r="F4" s="505"/>
      <c r="G4" s="505"/>
      <c r="H4" s="505"/>
      <c r="I4" s="505"/>
      <c r="J4" s="505"/>
      <c r="K4" s="505"/>
      <c r="L4" s="505"/>
      <c r="M4" s="505"/>
      <c r="N4" s="505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</row>
    <row r="5" spans="1:36" s="24" customFormat="1">
      <c r="A5" s="20" t="s">
        <v>3</v>
      </c>
      <c r="B5" s="21"/>
      <c r="C5" s="22"/>
      <c r="D5" s="22"/>
      <c r="E5" s="21"/>
      <c r="F5" s="21"/>
      <c r="G5" s="21"/>
      <c r="H5" s="23"/>
      <c r="I5" s="21"/>
      <c r="J5" s="21"/>
      <c r="K5" s="21"/>
      <c r="L5" s="21"/>
      <c r="M5" s="21"/>
      <c r="N5" s="21"/>
      <c r="O5" s="21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</row>
    <row r="6" spans="1:36" s="24" customFormat="1" ht="7.5" customHeight="1" thickBot="1">
      <c r="A6" s="20"/>
      <c r="B6" s="21"/>
      <c r="C6" s="22"/>
      <c r="D6" s="22"/>
      <c r="E6" s="21"/>
      <c r="F6" s="21"/>
      <c r="G6" s="21"/>
      <c r="H6" s="23"/>
      <c r="I6" s="21"/>
      <c r="J6" s="21"/>
      <c r="K6" s="21"/>
      <c r="L6" s="21"/>
      <c r="M6" s="21"/>
      <c r="N6" s="21"/>
      <c r="O6" s="21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</row>
    <row r="7" spans="1:36" s="24" customFormat="1" ht="11.1" customHeight="1" thickTop="1">
      <c r="A7" s="568" t="s">
        <v>4</v>
      </c>
      <c r="B7" s="569"/>
      <c r="C7" s="572" t="s">
        <v>27</v>
      </c>
      <c r="D7" s="573"/>
      <c r="E7" s="574" t="s">
        <v>45</v>
      </c>
      <c r="F7" s="575"/>
      <c r="G7" s="576" t="s">
        <v>46</v>
      </c>
      <c r="H7" s="576"/>
      <c r="I7" s="574" t="s">
        <v>47</v>
      </c>
      <c r="J7" s="577"/>
      <c r="K7" s="574" t="s">
        <v>48</v>
      </c>
      <c r="L7" s="575"/>
      <c r="M7" s="578" t="s">
        <v>28</v>
      </c>
      <c r="N7" s="579"/>
      <c r="Q7" s="566"/>
      <c r="R7" s="566"/>
      <c r="S7" s="566"/>
      <c r="T7" s="566"/>
      <c r="U7" s="566"/>
      <c r="V7" s="566"/>
      <c r="W7" s="566"/>
      <c r="X7" s="566"/>
      <c r="Y7" s="565"/>
      <c r="Z7" s="565"/>
      <c r="AA7" s="566"/>
      <c r="AB7" s="566"/>
      <c r="AC7" s="566"/>
      <c r="AD7" s="566"/>
      <c r="AE7" s="566"/>
      <c r="AF7" s="566"/>
      <c r="AG7" s="566"/>
      <c r="AH7" s="566"/>
      <c r="AI7" s="565"/>
      <c r="AJ7" s="565"/>
    </row>
    <row r="8" spans="1:36" s="24" customFormat="1" ht="11.1" customHeight="1">
      <c r="A8" s="570"/>
      <c r="B8" s="571"/>
      <c r="C8" s="25" t="s">
        <v>2</v>
      </c>
      <c r="D8" s="25" t="s">
        <v>5</v>
      </c>
      <c r="E8" s="26" t="s">
        <v>2</v>
      </c>
      <c r="F8" s="27" t="s">
        <v>5</v>
      </c>
      <c r="G8" s="26" t="s">
        <v>2</v>
      </c>
      <c r="H8" s="26" t="s">
        <v>5</v>
      </c>
      <c r="I8" s="26" t="s">
        <v>2</v>
      </c>
      <c r="J8" s="26" t="s">
        <v>5</v>
      </c>
      <c r="K8" s="26" t="s">
        <v>2</v>
      </c>
      <c r="L8" s="28" t="s">
        <v>5</v>
      </c>
      <c r="M8" s="29" t="s">
        <v>2</v>
      </c>
      <c r="N8" s="30" t="s">
        <v>5</v>
      </c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</row>
    <row r="9" spans="1:36" s="24" customFormat="1" ht="7.5" customHeight="1">
      <c r="A9" s="31"/>
      <c r="B9" s="32"/>
      <c r="C9" s="33"/>
      <c r="D9" s="33"/>
      <c r="E9" s="34"/>
      <c r="F9" s="34"/>
      <c r="G9" s="35"/>
      <c r="H9" s="35"/>
      <c r="I9" s="35"/>
      <c r="J9" s="35"/>
      <c r="K9" s="35"/>
      <c r="L9" s="35"/>
      <c r="M9" s="36"/>
      <c r="N9" s="37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</row>
    <row r="10" spans="1:36" s="24" customFormat="1" ht="13.2">
      <c r="A10" s="31" t="s">
        <v>1</v>
      </c>
      <c r="B10" s="38" t="s">
        <v>6</v>
      </c>
      <c r="C10" s="33">
        <v>195</v>
      </c>
      <c r="D10" s="39">
        <v>18953</v>
      </c>
      <c r="E10" s="34">
        <v>87</v>
      </c>
      <c r="F10" s="40">
        <v>7188</v>
      </c>
      <c r="G10" s="14">
        <v>77</v>
      </c>
      <c r="H10" s="14">
        <v>3936</v>
      </c>
      <c r="I10" s="14">
        <v>136</v>
      </c>
      <c r="J10" s="15">
        <v>12314</v>
      </c>
      <c r="K10" s="40">
        <v>87</v>
      </c>
      <c r="L10" s="42">
        <v>8279</v>
      </c>
      <c r="M10" s="43">
        <f>SUM(K10,I10,G10,E10)</f>
        <v>387</v>
      </c>
      <c r="N10" s="44">
        <f>SUM(F10,H10,J10,L10)</f>
        <v>31717</v>
      </c>
      <c r="O10" s="45"/>
      <c r="R10" s="46"/>
      <c r="S10" s="47"/>
      <c r="T10" s="46"/>
      <c r="U10" s="47"/>
      <c r="V10" s="46"/>
      <c r="W10" s="47"/>
      <c r="X10" s="46"/>
      <c r="Y10" s="47"/>
      <c r="Z10" s="47"/>
      <c r="AA10" s="47"/>
      <c r="AB10" s="46"/>
      <c r="AC10" s="47"/>
      <c r="AD10" s="46"/>
      <c r="AE10" s="47"/>
      <c r="AF10" s="46"/>
      <c r="AG10" s="47"/>
      <c r="AH10" s="46"/>
      <c r="AI10" s="47"/>
      <c r="AJ10" s="46"/>
    </row>
    <row r="11" spans="1:36" s="24" customFormat="1" ht="13.2">
      <c r="A11" s="31"/>
      <c r="B11" s="38" t="s">
        <v>7</v>
      </c>
      <c r="C11" s="33">
        <v>127</v>
      </c>
      <c r="D11" s="39">
        <v>4391</v>
      </c>
      <c r="E11" s="34">
        <v>89</v>
      </c>
      <c r="F11" s="40">
        <v>3119</v>
      </c>
      <c r="G11" s="14">
        <v>122</v>
      </c>
      <c r="H11" s="14">
        <v>2739</v>
      </c>
      <c r="I11" s="14">
        <v>304</v>
      </c>
      <c r="J11" s="15">
        <v>12561</v>
      </c>
      <c r="K11" s="40">
        <v>129</v>
      </c>
      <c r="L11" s="42">
        <v>5438</v>
      </c>
      <c r="M11" s="43">
        <f>SUM(K11,I11,G11,E11)</f>
        <v>644</v>
      </c>
      <c r="N11" s="48">
        <f>SUM(F11,H11,J11,L11)</f>
        <v>23857</v>
      </c>
      <c r="Q11" s="47"/>
      <c r="R11" s="49"/>
      <c r="S11" s="47"/>
      <c r="T11" s="49"/>
      <c r="U11" s="47"/>
      <c r="V11" s="49"/>
      <c r="W11" s="47"/>
      <c r="X11" s="49"/>
      <c r="Y11" s="47"/>
      <c r="Z11" s="47"/>
      <c r="AA11" s="47"/>
      <c r="AB11" s="49"/>
      <c r="AC11" s="47"/>
      <c r="AD11" s="49"/>
      <c r="AE11" s="47"/>
      <c r="AF11" s="49"/>
      <c r="AG11" s="47"/>
      <c r="AH11" s="49"/>
      <c r="AI11" s="47"/>
      <c r="AJ11" s="49"/>
    </row>
    <row r="12" spans="1:36" s="24" customFormat="1" ht="13.2">
      <c r="A12" s="31"/>
      <c r="B12" s="38"/>
      <c r="C12" s="33"/>
      <c r="D12" s="39"/>
      <c r="E12" s="50"/>
      <c r="F12" s="51"/>
      <c r="G12" s="52"/>
      <c r="H12" s="52"/>
      <c r="I12" s="52"/>
      <c r="J12" s="87"/>
      <c r="K12" s="50"/>
      <c r="L12" s="53"/>
      <c r="M12" s="54"/>
      <c r="N12" s="55"/>
      <c r="Q12" s="47"/>
      <c r="R12" s="49"/>
      <c r="S12" s="47"/>
      <c r="T12" s="49"/>
      <c r="U12" s="47"/>
      <c r="V12" s="49"/>
      <c r="W12" s="47"/>
      <c r="X12" s="49"/>
      <c r="Y12" s="47"/>
      <c r="Z12" s="56"/>
      <c r="AA12" s="47"/>
      <c r="AB12" s="49"/>
      <c r="AC12" s="47"/>
      <c r="AD12" s="49"/>
      <c r="AE12" s="47"/>
      <c r="AF12" s="49"/>
      <c r="AG12" s="47"/>
      <c r="AH12" s="49"/>
      <c r="AI12" s="47"/>
      <c r="AJ12" s="49"/>
    </row>
    <row r="13" spans="1:36" s="24" customFormat="1" ht="13.2">
      <c r="A13" s="31" t="s">
        <v>8</v>
      </c>
      <c r="B13" s="38" t="s">
        <v>6</v>
      </c>
      <c r="C13" s="33">
        <v>1</v>
      </c>
      <c r="D13" s="39">
        <v>250</v>
      </c>
      <c r="E13" s="34">
        <v>0</v>
      </c>
      <c r="F13" s="40">
        <v>0</v>
      </c>
      <c r="G13" s="14">
        <v>1</v>
      </c>
      <c r="H13" s="14">
        <v>203</v>
      </c>
      <c r="I13" s="14">
        <v>0</v>
      </c>
      <c r="J13" s="15">
        <v>0</v>
      </c>
      <c r="K13" s="40">
        <v>0</v>
      </c>
      <c r="L13" s="42">
        <v>0</v>
      </c>
      <c r="M13" s="43">
        <f>SUM(K13,I13,G13,E13)</f>
        <v>1</v>
      </c>
      <c r="N13" s="48">
        <f>SUM(F13,H13,J13,L13)</f>
        <v>203</v>
      </c>
      <c r="Q13" s="47"/>
      <c r="R13" s="49"/>
      <c r="S13" s="47"/>
      <c r="T13" s="49"/>
      <c r="U13" s="47"/>
      <c r="V13" s="49"/>
      <c r="W13" s="47"/>
      <c r="X13" s="49"/>
      <c r="Y13" s="47"/>
      <c r="Z13" s="47"/>
      <c r="AA13" s="47"/>
      <c r="AB13" s="49"/>
      <c r="AC13" s="47"/>
      <c r="AD13" s="49"/>
      <c r="AE13" s="47"/>
      <c r="AF13" s="49"/>
      <c r="AG13" s="47"/>
      <c r="AH13" s="49"/>
      <c r="AI13" s="47"/>
      <c r="AJ13" s="49"/>
    </row>
    <row r="14" spans="1:36" s="24" customFormat="1" ht="13.2">
      <c r="A14" s="31" t="s">
        <v>9</v>
      </c>
      <c r="B14" s="38" t="s">
        <v>7</v>
      </c>
      <c r="C14" s="33">
        <v>5</v>
      </c>
      <c r="D14" s="39">
        <v>613</v>
      </c>
      <c r="E14" s="34">
        <v>0</v>
      </c>
      <c r="F14" s="40">
        <v>0</v>
      </c>
      <c r="G14" s="14">
        <v>0</v>
      </c>
      <c r="H14" s="14">
        <v>0</v>
      </c>
      <c r="I14" s="14">
        <v>1</v>
      </c>
      <c r="J14" s="15">
        <v>179</v>
      </c>
      <c r="K14" s="40">
        <v>0</v>
      </c>
      <c r="L14" s="42">
        <v>0</v>
      </c>
      <c r="M14" s="43">
        <f>SUM(K14,I14,G14,E14)</f>
        <v>1</v>
      </c>
      <c r="N14" s="48">
        <f>SUM(F14,H14,J14,L14)</f>
        <v>179</v>
      </c>
      <c r="Q14" s="47"/>
      <c r="R14" s="49"/>
      <c r="S14" s="47"/>
      <c r="T14" s="49"/>
      <c r="U14" s="47"/>
      <c r="V14" s="49"/>
      <c r="W14" s="47"/>
      <c r="X14" s="49"/>
      <c r="Y14" s="47"/>
      <c r="Z14" s="47"/>
      <c r="AA14" s="47"/>
      <c r="AB14" s="49"/>
      <c r="AC14" s="47"/>
      <c r="AD14" s="49"/>
      <c r="AE14" s="47"/>
      <c r="AF14" s="49"/>
      <c r="AG14" s="47"/>
      <c r="AH14" s="49"/>
      <c r="AI14" s="47"/>
      <c r="AJ14" s="49"/>
    </row>
    <row r="15" spans="1:36" s="24" customFormat="1" ht="13.2">
      <c r="A15" s="31"/>
      <c r="B15" s="38"/>
      <c r="C15" s="33"/>
      <c r="D15" s="39"/>
      <c r="E15" s="50"/>
      <c r="F15" s="51"/>
      <c r="G15" s="52"/>
      <c r="H15" s="52"/>
      <c r="I15" s="52"/>
      <c r="J15" s="87"/>
      <c r="K15" s="50"/>
      <c r="L15" s="53"/>
      <c r="M15" s="54"/>
      <c r="N15" s="55"/>
      <c r="Q15" s="47"/>
      <c r="R15" s="49"/>
      <c r="S15" s="47"/>
      <c r="T15" s="49"/>
      <c r="U15" s="47"/>
      <c r="V15" s="49"/>
      <c r="W15" s="47"/>
      <c r="X15" s="49"/>
      <c r="Y15" s="47"/>
      <c r="Z15" s="56"/>
      <c r="AA15" s="47"/>
      <c r="AB15" s="49"/>
      <c r="AC15" s="47"/>
      <c r="AD15" s="49"/>
      <c r="AE15" s="47"/>
      <c r="AF15" s="49"/>
      <c r="AG15" s="47"/>
      <c r="AH15" s="49"/>
      <c r="AI15" s="47"/>
      <c r="AJ15" s="49"/>
    </row>
    <row r="16" spans="1:36" s="24" customFormat="1" ht="13.2">
      <c r="A16" s="31" t="s">
        <v>10</v>
      </c>
      <c r="B16" s="38" t="s">
        <v>6</v>
      </c>
      <c r="C16" s="33">
        <v>0</v>
      </c>
      <c r="D16" s="39">
        <v>0</v>
      </c>
      <c r="E16" s="34">
        <v>0</v>
      </c>
      <c r="F16" s="40">
        <v>0</v>
      </c>
      <c r="G16" s="14">
        <v>0</v>
      </c>
      <c r="H16" s="14">
        <v>0</v>
      </c>
      <c r="I16" s="14">
        <v>0</v>
      </c>
      <c r="J16" s="15">
        <v>0</v>
      </c>
      <c r="K16" s="40">
        <v>0</v>
      </c>
      <c r="L16" s="42">
        <v>0</v>
      </c>
      <c r="M16" s="43">
        <f>SUM(K16,I16,G16,E16)</f>
        <v>0</v>
      </c>
      <c r="N16" s="48">
        <f>SUM(F16,H16,J16,L16)</f>
        <v>0</v>
      </c>
      <c r="Q16" s="47"/>
      <c r="R16" s="49"/>
      <c r="S16" s="47"/>
      <c r="T16" s="49"/>
      <c r="U16" s="47"/>
      <c r="V16" s="49"/>
      <c r="W16" s="47"/>
      <c r="X16" s="49"/>
      <c r="Y16" s="47"/>
      <c r="Z16" s="47"/>
      <c r="AA16" s="47"/>
      <c r="AB16" s="49"/>
      <c r="AC16" s="47"/>
      <c r="AD16" s="49"/>
      <c r="AE16" s="47"/>
      <c r="AF16" s="49"/>
      <c r="AG16" s="47"/>
      <c r="AH16" s="49"/>
      <c r="AI16" s="47"/>
      <c r="AJ16" s="49"/>
    </row>
    <row r="17" spans="1:36" s="24" customFormat="1" ht="13.2">
      <c r="A17" s="31"/>
      <c r="B17" s="38" t="s">
        <v>7</v>
      </c>
      <c r="C17" s="33">
        <v>5</v>
      </c>
      <c r="D17" s="39">
        <v>13124</v>
      </c>
      <c r="E17" s="34">
        <v>1</v>
      </c>
      <c r="F17" s="40">
        <v>75</v>
      </c>
      <c r="G17" s="14">
        <v>1</v>
      </c>
      <c r="H17" s="14">
        <v>20</v>
      </c>
      <c r="I17" s="14">
        <v>1</v>
      </c>
      <c r="J17" s="15">
        <v>1100</v>
      </c>
      <c r="K17" s="40">
        <v>4</v>
      </c>
      <c r="L17" s="42">
        <v>1119</v>
      </c>
      <c r="M17" s="43">
        <f>SUM(K17,I17,G17,E17)</f>
        <v>7</v>
      </c>
      <c r="N17" s="48">
        <f>SUM(F17,H17,J17,L17)</f>
        <v>2314</v>
      </c>
      <c r="Q17" s="47"/>
      <c r="R17" s="49"/>
      <c r="S17" s="47"/>
      <c r="T17" s="49"/>
      <c r="U17" s="47"/>
      <c r="V17" s="49"/>
      <c r="W17" s="47"/>
      <c r="X17" s="49"/>
      <c r="Y17" s="47"/>
      <c r="Z17" s="47"/>
      <c r="AA17" s="47"/>
      <c r="AB17" s="49"/>
      <c r="AC17" s="47"/>
      <c r="AD17" s="49"/>
      <c r="AE17" s="47"/>
      <c r="AF17" s="49"/>
      <c r="AG17" s="47"/>
      <c r="AH17" s="49"/>
      <c r="AI17" s="47"/>
      <c r="AJ17" s="49"/>
    </row>
    <row r="18" spans="1:36" s="24" customFormat="1" ht="13.2">
      <c r="A18" s="31"/>
      <c r="B18" s="38"/>
      <c r="C18" s="33"/>
      <c r="D18" s="39"/>
      <c r="E18" s="50"/>
      <c r="F18" s="51"/>
      <c r="G18" s="52"/>
      <c r="H18" s="52"/>
      <c r="I18" s="52"/>
      <c r="J18" s="87"/>
      <c r="K18" s="50"/>
      <c r="L18" s="53"/>
      <c r="M18" s="54"/>
      <c r="N18" s="55"/>
      <c r="Q18" s="47"/>
      <c r="R18" s="49"/>
      <c r="S18" s="47"/>
      <c r="T18" s="49"/>
      <c r="U18" s="47"/>
      <c r="V18" s="49"/>
      <c r="W18" s="47"/>
      <c r="X18" s="49"/>
      <c r="Y18" s="47"/>
      <c r="Z18" s="56"/>
      <c r="AA18" s="47"/>
      <c r="AB18" s="49"/>
      <c r="AC18" s="47"/>
      <c r="AD18" s="49"/>
      <c r="AE18" s="47"/>
      <c r="AF18" s="49"/>
      <c r="AG18" s="47"/>
      <c r="AH18" s="49"/>
      <c r="AI18" s="47"/>
      <c r="AJ18" s="49"/>
    </row>
    <row r="19" spans="1:36" s="24" customFormat="1" ht="13.2">
      <c r="A19" s="31" t="s">
        <v>11</v>
      </c>
      <c r="B19" s="38" t="s">
        <v>6</v>
      </c>
      <c r="C19" s="33">
        <v>0</v>
      </c>
      <c r="D19" s="39">
        <v>0</v>
      </c>
      <c r="E19" s="34">
        <v>1</v>
      </c>
      <c r="F19" s="40">
        <v>776</v>
      </c>
      <c r="G19" s="14">
        <v>0</v>
      </c>
      <c r="H19" s="14">
        <v>0</v>
      </c>
      <c r="I19" s="14">
        <v>0</v>
      </c>
      <c r="J19" s="15">
        <v>0</v>
      </c>
      <c r="K19" s="40">
        <v>0</v>
      </c>
      <c r="L19" s="42">
        <v>0</v>
      </c>
      <c r="M19" s="43">
        <f>SUM(K19,I19,G19,E19)</f>
        <v>1</v>
      </c>
      <c r="N19" s="48">
        <f>SUM(F19,H19,J19,L19)</f>
        <v>776</v>
      </c>
      <c r="Q19" s="47"/>
      <c r="R19" s="49"/>
      <c r="S19" s="47"/>
      <c r="T19" s="49"/>
      <c r="U19" s="47"/>
      <c r="V19" s="49"/>
      <c r="W19" s="47"/>
      <c r="X19" s="49"/>
      <c r="Y19" s="47"/>
      <c r="Z19" s="47"/>
      <c r="AA19" s="47"/>
      <c r="AB19" s="49"/>
      <c r="AC19" s="47"/>
      <c r="AD19" s="49"/>
      <c r="AE19" s="47"/>
      <c r="AF19" s="49"/>
      <c r="AG19" s="47"/>
      <c r="AH19" s="49"/>
      <c r="AI19" s="47"/>
      <c r="AJ19" s="49"/>
    </row>
    <row r="20" spans="1:36" s="24" customFormat="1" ht="13.2">
      <c r="A20" s="31"/>
      <c r="B20" s="38" t="s">
        <v>7</v>
      </c>
      <c r="C20" s="33">
        <v>6</v>
      </c>
      <c r="D20" s="39">
        <v>869</v>
      </c>
      <c r="E20" s="34">
        <v>0</v>
      </c>
      <c r="F20" s="40">
        <v>0</v>
      </c>
      <c r="G20" s="14">
        <v>2</v>
      </c>
      <c r="H20" s="14">
        <v>100</v>
      </c>
      <c r="I20" s="14">
        <v>0</v>
      </c>
      <c r="J20" s="15">
        <v>0</v>
      </c>
      <c r="K20" s="40">
        <v>0</v>
      </c>
      <c r="L20" s="42">
        <v>0</v>
      </c>
      <c r="M20" s="43">
        <f>SUM(K20,I20,G20,E20)</f>
        <v>2</v>
      </c>
      <c r="N20" s="48">
        <f>SUM(F20,H20,J20,L20)</f>
        <v>100</v>
      </c>
      <c r="Q20" s="47"/>
      <c r="R20" s="49"/>
      <c r="S20" s="47"/>
      <c r="T20" s="49"/>
      <c r="U20" s="47"/>
      <c r="V20" s="49"/>
      <c r="W20" s="47"/>
      <c r="X20" s="49"/>
      <c r="Y20" s="47"/>
      <c r="Z20" s="47"/>
      <c r="AA20" s="47"/>
      <c r="AB20" s="49"/>
      <c r="AC20" s="47"/>
      <c r="AD20" s="49"/>
      <c r="AE20" s="47"/>
      <c r="AF20" s="49"/>
      <c r="AG20" s="47"/>
      <c r="AH20" s="49"/>
      <c r="AI20" s="47"/>
      <c r="AJ20" s="49"/>
    </row>
    <row r="21" spans="1:36" s="24" customFormat="1" ht="13.2">
      <c r="A21" s="31"/>
      <c r="B21" s="38"/>
      <c r="C21" s="33"/>
      <c r="D21" s="39"/>
      <c r="E21" s="50"/>
      <c r="F21" s="51"/>
      <c r="G21" s="52"/>
      <c r="H21" s="52"/>
      <c r="I21" s="52"/>
      <c r="J21" s="87"/>
      <c r="K21" s="50"/>
      <c r="L21" s="53"/>
      <c r="M21" s="54"/>
      <c r="N21" s="55"/>
      <c r="Q21" s="47"/>
      <c r="R21" s="49"/>
      <c r="S21" s="47"/>
      <c r="T21" s="49"/>
      <c r="U21" s="47"/>
      <c r="V21" s="49"/>
      <c r="W21" s="47"/>
      <c r="X21" s="49"/>
      <c r="Y21" s="47"/>
      <c r="Z21" s="56"/>
      <c r="AA21" s="47"/>
      <c r="AB21" s="49"/>
      <c r="AC21" s="47"/>
      <c r="AD21" s="49"/>
      <c r="AE21" s="47"/>
      <c r="AF21" s="49"/>
      <c r="AG21" s="47"/>
      <c r="AH21" s="49"/>
      <c r="AI21" s="47"/>
      <c r="AJ21" s="49"/>
    </row>
    <row r="22" spans="1:36" s="24" customFormat="1" ht="13.2">
      <c r="A22" s="31" t="s">
        <v>12</v>
      </c>
      <c r="B22" s="38" t="s">
        <v>6</v>
      </c>
      <c r="C22" s="33">
        <v>8</v>
      </c>
      <c r="D22" s="39">
        <v>2608</v>
      </c>
      <c r="E22" s="34">
        <v>1</v>
      </c>
      <c r="F22" s="40">
        <v>225</v>
      </c>
      <c r="G22" s="14">
        <v>2</v>
      </c>
      <c r="H22" s="14">
        <v>215</v>
      </c>
      <c r="I22" s="14">
        <v>2</v>
      </c>
      <c r="J22" s="15">
        <v>2127</v>
      </c>
      <c r="K22" s="40">
        <v>4</v>
      </c>
      <c r="L22" s="42">
        <v>493</v>
      </c>
      <c r="M22" s="43">
        <f>SUM(K22,I22,G22,E22)</f>
        <v>9</v>
      </c>
      <c r="N22" s="48">
        <f>SUM(F22,H22,J22,L22)</f>
        <v>3060</v>
      </c>
      <c r="Q22" s="47"/>
      <c r="R22" s="49"/>
      <c r="S22" s="47"/>
      <c r="T22" s="49"/>
      <c r="U22" s="47"/>
      <c r="V22" s="49"/>
      <c r="W22" s="47"/>
      <c r="X22" s="49"/>
      <c r="Y22" s="47"/>
      <c r="Z22" s="47"/>
      <c r="AA22" s="47"/>
      <c r="AB22" s="49"/>
      <c r="AC22" s="47"/>
      <c r="AD22" s="49"/>
      <c r="AE22" s="47"/>
      <c r="AF22" s="49"/>
      <c r="AG22" s="47"/>
      <c r="AH22" s="49"/>
      <c r="AI22" s="47"/>
      <c r="AJ22" s="49"/>
    </row>
    <row r="23" spans="1:36" s="24" customFormat="1" ht="13.2">
      <c r="A23" s="31"/>
      <c r="B23" s="38" t="s">
        <v>7</v>
      </c>
      <c r="C23" s="33">
        <v>55</v>
      </c>
      <c r="D23" s="39">
        <v>4939</v>
      </c>
      <c r="E23" s="34">
        <v>12</v>
      </c>
      <c r="F23" s="40">
        <v>2594</v>
      </c>
      <c r="G23" s="14">
        <v>21</v>
      </c>
      <c r="H23" s="14">
        <v>1048</v>
      </c>
      <c r="I23" s="14">
        <v>27</v>
      </c>
      <c r="J23" s="15">
        <v>12614</v>
      </c>
      <c r="K23" s="40">
        <v>36</v>
      </c>
      <c r="L23" s="42">
        <v>2617</v>
      </c>
      <c r="M23" s="43">
        <f>SUM(K23,I23,G23,E23)</f>
        <v>96</v>
      </c>
      <c r="N23" s="48">
        <f>SUM(F23,H23,J23,L23)</f>
        <v>18873</v>
      </c>
      <c r="Q23" s="47"/>
      <c r="R23" s="49"/>
      <c r="S23" s="47"/>
      <c r="T23" s="49"/>
      <c r="U23" s="47"/>
      <c r="V23" s="49"/>
      <c r="W23" s="47"/>
      <c r="X23" s="49"/>
      <c r="Y23" s="47"/>
      <c r="Z23" s="47"/>
      <c r="AA23" s="47"/>
      <c r="AB23" s="49"/>
      <c r="AC23" s="47"/>
      <c r="AD23" s="49"/>
      <c r="AE23" s="47"/>
      <c r="AF23" s="49"/>
      <c r="AG23" s="47"/>
      <c r="AH23" s="49"/>
      <c r="AI23" s="47"/>
      <c r="AJ23" s="49"/>
    </row>
    <row r="24" spans="1:36" s="24" customFormat="1" ht="13.2">
      <c r="A24" s="31"/>
      <c r="B24" s="38"/>
      <c r="C24" s="33"/>
      <c r="D24" s="39"/>
      <c r="E24" s="50"/>
      <c r="F24" s="51"/>
      <c r="G24" s="52"/>
      <c r="H24" s="52"/>
      <c r="I24" s="52"/>
      <c r="J24" s="87"/>
      <c r="K24" s="50"/>
      <c r="L24" s="53"/>
      <c r="M24" s="54"/>
      <c r="N24" s="55"/>
      <c r="Q24" s="47"/>
      <c r="R24" s="49"/>
      <c r="S24" s="47"/>
      <c r="T24" s="49"/>
      <c r="U24" s="47"/>
      <c r="V24" s="49"/>
      <c r="W24" s="47"/>
      <c r="X24" s="49"/>
      <c r="Y24" s="47"/>
      <c r="Z24" s="56"/>
      <c r="AA24" s="47"/>
      <c r="AB24" s="49"/>
      <c r="AC24" s="47"/>
      <c r="AD24" s="49"/>
      <c r="AE24" s="47"/>
      <c r="AF24" s="49"/>
      <c r="AG24" s="47"/>
      <c r="AH24" s="49"/>
      <c r="AI24" s="47"/>
      <c r="AJ24" s="49"/>
    </row>
    <row r="25" spans="1:36" s="24" customFormat="1" ht="13.2">
      <c r="A25" s="31" t="s">
        <v>13</v>
      </c>
      <c r="B25" s="38" t="s">
        <v>6</v>
      </c>
      <c r="C25" s="33">
        <v>0</v>
      </c>
      <c r="D25" s="39">
        <v>0</v>
      </c>
      <c r="E25" s="34">
        <v>0</v>
      </c>
      <c r="F25" s="40">
        <v>0</v>
      </c>
      <c r="G25" s="14">
        <v>0</v>
      </c>
      <c r="H25" s="14">
        <v>0</v>
      </c>
      <c r="I25" s="14">
        <v>0</v>
      </c>
      <c r="J25" s="15">
        <v>0</v>
      </c>
      <c r="K25" s="40">
        <v>0</v>
      </c>
      <c r="L25" s="42">
        <v>0</v>
      </c>
      <c r="M25" s="43">
        <f>SUM(K25,I25,G25,E25)</f>
        <v>0</v>
      </c>
      <c r="N25" s="48">
        <f>SUM(F25,H25,J25,L25)</f>
        <v>0</v>
      </c>
      <c r="Q25" s="47"/>
      <c r="R25" s="49"/>
      <c r="S25" s="47"/>
      <c r="T25" s="49"/>
      <c r="U25" s="47"/>
      <c r="V25" s="49"/>
      <c r="W25" s="47"/>
      <c r="X25" s="49"/>
      <c r="Y25" s="47"/>
      <c r="Z25" s="47"/>
      <c r="AA25" s="47"/>
      <c r="AB25" s="49"/>
      <c r="AC25" s="47"/>
      <c r="AD25" s="49"/>
      <c r="AE25" s="47"/>
      <c r="AF25" s="49"/>
      <c r="AG25" s="47"/>
      <c r="AH25" s="49"/>
      <c r="AI25" s="47"/>
      <c r="AJ25" s="49"/>
    </row>
    <row r="26" spans="1:36" s="24" customFormat="1" ht="13.2">
      <c r="A26" s="31"/>
      <c r="B26" s="38" t="s">
        <v>7</v>
      </c>
      <c r="C26" s="33">
        <v>1</v>
      </c>
      <c r="D26" s="39">
        <v>289</v>
      </c>
      <c r="E26" s="34">
        <v>0</v>
      </c>
      <c r="F26" s="40">
        <v>0</v>
      </c>
      <c r="G26" s="14">
        <v>0</v>
      </c>
      <c r="H26" s="14">
        <v>0</v>
      </c>
      <c r="I26" s="14">
        <v>0</v>
      </c>
      <c r="J26" s="15">
        <v>0</v>
      </c>
      <c r="K26" s="40">
        <v>0</v>
      </c>
      <c r="L26" s="42">
        <v>0</v>
      </c>
      <c r="M26" s="43">
        <f>SUM(K26,I26,G26,E26)</f>
        <v>0</v>
      </c>
      <c r="N26" s="48">
        <f>SUM(F26,H26,J26,L26)</f>
        <v>0</v>
      </c>
      <c r="P26" s="57"/>
      <c r="Q26" s="47"/>
      <c r="R26" s="49"/>
      <c r="S26" s="47"/>
      <c r="T26" s="49"/>
      <c r="U26" s="47"/>
      <c r="V26" s="49"/>
      <c r="W26" s="47"/>
      <c r="X26" s="49"/>
      <c r="Y26" s="47"/>
      <c r="Z26" s="47"/>
      <c r="AA26" s="47"/>
      <c r="AB26" s="49"/>
      <c r="AC26" s="47"/>
      <c r="AD26" s="49"/>
      <c r="AE26" s="47"/>
      <c r="AF26" s="49"/>
      <c r="AG26" s="47"/>
      <c r="AH26" s="49"/>
      <c r="AI26" s="47"/>
      <c r="AJ26" s="49"/>
    </row>
    <row r="27" spans="1:36" s="24" customFormat="1" ht="13.2">
      <c r="A27" s="31"/>
      <c r="B27" s="38"/>
      <c r="C27" s="33"/>
      <c r="D27" s="39"/>
      <c r="E27" s="50"/>
      <c r="F27" s="51"/>
      <c r="G27" s="52"/>
      <c r="H27" s="52"/>
      <c r="I27" s="52"/>
      <c r="J27" s="87"/>
      <c r="K27" s="50"/>
      <c r="L27" s="53"/>
      <c r="M27" s="54"/>
      <c r="N27" s="55"/>
      <c r="Q27" s="47"/>
      <c r="R27" s="49"/>
      <c r="S27" s="47"/>
      <c r="T27" s="49"/>
      <c r="U27" s="47"/>
      <c r="V27" s="49"/>
      <c r="W27" s="47"/>
      <c r="X27" s="49"/>
      <c r="Y27" s="47"/>
      <c r="Z27" s="56"/>
      <c r="AA27" s="47"/>
      <c r="AB27" s="49"/>
      <c r="AC27" s="47"/>
      <c r="AD27" s="49"/>
      <c r="AE27" s="47"/>
      <c r="AF27" s="49"/>
      <c r="AG27" s="47"/>
      <c r="AH27" s="49"/>
      <c r="AI27" s="47"/>
      <c r="AJ27" s="49"/>
    </row>
    <row r="28" spans="1:36" s="24" customFormat="1" ht="13.2">
      <c r="A28" s="31" t="s">
        <v>14</v>
      </c>
      <c r="B28" s="38" t="s">
        <v>6</v>
      </c>
      <c r="C28" s="33">
        <v>4</v>
      </c>
      <c r="D28" s="39">
        <v>2282</v>
      </c>
      <c r="E28" s="34">
        <v>0</v>
      </c>
      <c r="F28" s="40">
        <v>0</v>
      </c>
      <c r="G28" s="14">
        <v>1</v>
      </c>
      <c r="H28" s="14">
        <v>1000</v>
      </c>
      <c r="I28" s="14">
        <v>0</v>
      </c>
      <c r="J28" s="15">
        <v>0</v>
      </c>
      <c r="K28" s="40">
        <v>0</v>
      </c>
      <c r="L28" s="42">
        <v>0</v>
      </c>
      <c r="M28" s="43">
        <f>SUM(K28,I28,G28,E28)</f>
        <v>1</v>
      </c>
      <c r="N28" s="48">
        <f>SUM(F28,H28,J28,L28)</f>
        <v>1000</v>
      </c>
      <c r="Q28" s="47"/>
      <c r="R28" s="49"/>
      <c r="S28" s="47"/>
      <c r="T28" s="49"/>
      <c r="U28" s="47"/>
      <c r="V28" s="49"/>
      <c r="W28" s="47"/>
      <c r="X28" s="49"/>
      <c r="Y28" s="47"/>
      <c r="Z28" s="47"/>
      <c r="AA28" s="47"/>
      <c r="AB28" s="49"/>
      <c r="AC28" s="47"/>
      <c r="AD28" s="49"/>
      <c r="AE28" s="47"/>
      <c r="AF28" s="49"/>
      <c r="AG28" s="47"/>
      <c r="AH28" s="49"/>
      <c r="AI28" s="47"/>
      <c r="AJ28" s="49"/>
    </row>
    <row r="29" spans="1:36" s="24" customFormat="1" ht="13.2">
      <c r="A29" s="31" t="s">
        <v>15</v>
      </c>
      <c r="B29" s="38" t="s">
        <v>7</v>
      </c>
      <c r="C29" s="33">
        <v>3</v>
      </c>
      <c r="D29" s="39">
        <v>296</v>
      </c>
      <c r="E29" s="34">
        <v>0</v>
      </c>
      <c r="F29" s="40">
        <v>0</v>
      </c>
      <c r="G29" s="14">
        <v>0</v>
      </c>
      <c r="H29" s="14">
        <v>0</v>
      </c>
      <c r="I29" s="14">
        <v>1</v>
      </c>
      <c r="J29" s="15">
        <v>519</v>
      </c>
      <c r="K29" s="40">
        <v>4</v>
      </c>
      <c r="L29" s="42">
        <v>2317</v>
      </c>
      <c r="M29" s="43">
        <f>SUM(K29,I29,G29,E29)</f>
        <v>5</v>
      </c>
      <c r="N29" s="48">
        <f>SUM(F29,H29,J29,L29)</f>
        <v>2836</v>
      </c>
      <c r="Q29" s="47"/>
      <c r="R29" s="49"/>
      <c r="S29" s="47"/>
      <c r="T29" s="49"/>
      <c r="U29" s="47"/>
      <c r="V29" s="49"/>
      <c r="W29" s="47"/>
      <c r="X29" s="49"/>
      <c r="Y29" s="47"/>
      <c r="Z29" s="47"/>
      <c r="AA29" s="47"/>
      <c r="AB29" s="49"/>
      <c r="AC29" s="47"/>
      <c r="AD29" s="49"/>
      <c r="AE29" s="47"/>
      <c r="AF29" s="49"/>
      <c r="AG29" s="47"/>
      <c r="AH29" s="49"/>
      <c r="AI29" s="47"/>
      <c r="AJ29" s="49"/>
    </row>
    <row r="30" spans="1:36" s="24" customFormat="1" ht="13.2">
      <c r="A30" s="31"/>
      <c r="B30" s="38"/>
      <c r="C30" s="33"/>
      <c r="D30" s="39"/>
      <c r="E30" s="50"/>
      <c r="F30" s="51"/>
      <c r="G30" s="52"/>
      <c r="H30" s="52"/>
      <c r="I30" s="52"/>
      <c r="J30" s="87"/>
      <c r="K30" s="50"/>
      <c r="L30" s="53"/>
      <c r="M30" s="54"/>
      <c r="N30" s="55"/>
      <c r="P30" s="58"/>
      <c r="Q30" s="47"/>
      <c r="R30" s="49"/>
      <c r="S30" s="47"/>
      <c r="T30" s="49"/>
      <c r="U30" s="47"/>
      <c r="V30" s="49"/>
      <c r="W30" s="47"/>
      <c r="X30" s="49"/>
      <c r="Y30" s="47"/>
      <c r="Z30" s="47"/>
      <c r="AA30" s="47"/>
      <c r="AB30" s="49"/>
      <c r="AC30" s="47"/>
      <c r="AD30" s="49"/>
      <c r="AE30" s="47"/>
      <c r="AF30" s="49"/>
      <c r="AG30" s="47"/>
      <c r="AH30" s="49"/>
      <c r="AI30" s="47"/>
      <c r="AJ30" s="49"/>
    </row>
    <row r="31" spans="1:36" s="24" customFormat="1" ht="13.2">
      <c r="A31" s="31" t="s">
        <v>18</v>
      </c>
      <c r="B31" s="38" t="s">
        <v>6</v>
      </c>
      <c r="C31" s="33">
        <v>0</v>
      </c>
      <c r="D31" s="39">
        <v>0</v>
      </c>
      <c r="E31" s="34">
        <v>0</v>
      </c>
      <c r="F31" s="40">
        <v>0</v>
      </c>
      <c r="G31" s="14">
        <v>0</v>
      </c>
      <c r="H31" s="14">
        <v>0</v>
      </c>
      <c r="I31" s="14">
        <v>0</v>
      </c>
      <c r="J31" s="15">
        <v>0</v>
      </c>
      <c r="K31" s="34">
        <v>7</v>
      </c>
      <c r="L31" s="42">
        <v>2841</v>
      </c>
      <c r="M31" s="43">
        <f>SUM(K31,I31,G31,E31)</f>
        <v>7</v>
      </c>
      <c r="N31" s="48">
        <f>SUM(F31,H31,J31,L31)</f>
        <v>2841</v>
      </c>
      <c r="Q31" s="47"/>
      <c r="R31" s="49"/>
      <c r="S31" s="47"/>
      <c r="T31" s="49"/>
      <c r="U31" s="47"/>
      <c r="V31" s="49"/>
      <c r="W31" s="47"/>
      <c r="X31" s="49"/>
      <c r="Y31" s="47"/>
      <c r="Z31" s="47"/>
      <c r="AA31" s="47"/>
      <c r="AB31" s="49"/>
      <c r="AC31" s="47"/>
      <c r="AD31" s="49"/>
      <c r="AE31" s="47"/>
      <c r="AF31" s="49"/>
      <c r="AG31" s="47"/>
      <c r="AH31" s="49"/>
      <c r="AI31" s="47"/>
      <c r="AJ31" s="49"/>
    </row>
    <row r="32" spans="1:36" s="24" customFormat="1" ht="13.2">
      <c r="A32" s="31"/>
      <c r="B32" s="38" t="s">
        <v>7</v>
      </c>
      <c r="C32" s="33">
        <v>0</v>
      </c>
      <c r="D32" s="39">
        <v>0</v>
      </c>
      <c r="E32" s="34">
        <v>0</v>
      </c>
      <c r="F32" s="40">
        <v>0</v>
      </c>
      <c r="G32" s="14">
        <v>0</v>
      </c>
      <c r="H32" s="14">
        <v>0</v>
      </c>
      <c r="I32" s="14">
        <v>0</v>
      </c>
      <c r="J32" s="15">
        <v>0</v>
      </c>
      <c r="K32" s="34">
        <v>1</v>
      </c>
      <c r="L32" s="42">
        <v>500</v>
      </c>
      <c r="M32" s="43">
        <f>SUM(K32,I32,G32,E32)</f>
        <v>1</v>
      </c>
      <c r="N32" s="48">
        <f>SUM(F32,H32,J32,L32)</f>
        <v>500</v>
      </c>
      <c r="P32" s="57"/>
      <c r="Q32" s="47"/>
      <c r="R32" s="49"/>
      <c r="S32" s="47"/>
      <c r="T32" s="49"/>
      <c r="U32" s="47"/>
      <c r="V32" s="49"/>
      <c r="W32" s="47"/>
      <c r="X32" s="49"/>
      <c r="Y32" s="47"/>
      <c r="Z32" s="47"/>
      <c r="AA32" s="47"/>
      <c r="AB32" s="49"/>
      <c r="AC32" s="47"/>
      <c r="AD32" s="49"/>
      <c r="AE32" s="47"/>
      <c r="AF32" s="49"/>
      <c r="AG32" s="47"/>
      <c r="AH32" s="49"/>
      <c r="AI32" s="47"/>
      <c r="AJ32" s="49"/>
    </row>
    <row r="33" spans="1:36" s="24" customFormat="1" ht="13.2">
      <c r="A33" s="31"/>
      <c r="B33" s="38"/>
      <c r="C33" s="33"/>
      <c r="D33" s="39"/>
      <c r="E33" s="50"/>
      <c r="F33" s="51"/>
      <c r="G33" s="52"/>
      <c r="H33" s="52"/>
      <c r="I33" s="52"/>
      <c r="J33" s="87"/>
      <c r="K33" s="50"/>
      <c r="L33" s="53"/>
      <c r="M33" s="54"/>
      <c r="N33" s="55"/>
      <c r="Q33" s="47"/>
      <c r="R33" s="49"/>
      <c r="S33" s="47"/>
      <c r="T33" s="49"/>
      <c r="U33" s="47"/>
      <c r="V33" s="49"/>
      <c r="W33" s="47"/>
      <c r="X33" s="49"/>
      <c r="Y33" s="47"/>
      <c r="Z33" s="56"/>
      <c r="AA33" s="47"/>
      <c r="AB33" s="49"/>
      <c r="AC33" s="47"/>
      <c r="AD33" s="49"/>
      <c r="AE33" s="47"/>
      <c r="AF33" s="49"/>
      <c r="AG33" s="47"/>
      <c r="AH33" s="49"/>
      <c r="AI33" s="47"/>
      <c r="AJ33" s="49"/>
    </row>
    <row r="34" spans="1:36" s="24" customFormat="1" ht="13.2">
      <c r="A34" s="31" t="s">
        <v>39</v>
      </c>
      <c r="B34" s="38"/>
      <c r="C34" s="33">
        <v>44</v>
      </c>
      <c r="D34" s="39">
        <v>30302</v>
      </c>
      <c r="E34" s="34">
        <v>10</v>
      </c>
      <c r="F34" s="40">
        <v>7822</v>
      </c>
      <c r="G34" s="14">
        <v>5</v>
      </c>
      <c r="H34" s="14">
        <v>8159</v>
      </c>
      <c r="I34" s="14">
        <v>5</v>
      </c>
      <c r="J34" s="15">
        <v>903</v>
      </c>
      <c r="K34" s="40">
        <v>6</v>
      </c>
      <c r="L34" s="42">
        <v>2139</v>
      </c>
      <c r="M34" s="43">
        <f>SUM(K34,I34,G34,E34)</f>
        <v>26</v>
      </c>
      <c r="N34" s="48">
        <f>SUM(F34,H34,J34,L34)</f>
        <v>19023</v>
      </c>
      <c r="Q34" s="47"/>
      <c r="R34" s="49"/>
      <c r="S34" s="47"/>
      <c r="T34" s="49"/>
      <c r="U34" s="47"/>
      <c r="V34" s="49"/>
      <c r="W34" s="47"/>
      <c r="X34" s="49"/>
      <c r="Y34" s="47"/>
      <c r="Z34" s="47"/>
      <c r="AA34" s="47"/>
      <c r="AB34" s="49"/>
      <c r="AC34" s="47"/>
      <c r="AD34" s="49"/>
      <c r="AE34" s="47"/>
      <c r="AF34" s="49"/>
      <c r="AG34" s="47"/>
      <c r="AH34" s="49"/>
      <c r="AI34" s="47"/>
      <c r="AJ34" s="49"/>
    </row>
    <row r="35" spans="1:36" s="24" customFormat="1" ht="13.2">
      <c r="A35" s="31"/>
      <c r="B35" s="38"/>
      <c r="C35" s="33"/>
      <c r="D35" s="39"/>
      <c r="E35" s="50"/>
      <c r="F35" s="51"/>
      <c r="G35" s="52"/>
      <c r="H35" s="52"/>
      <c r="I35" s="52"/>
      <c r="J35" s="87"/>
      <c r="K35" s="50"/>
      <c r="L35" s="53"/>
      <c r="M35" s="54"/>
      <c r="N35" s="55"/>
      <c r="Q35" s="47"/>
      <c r="R35" s="49"/>
      <c r="S35" s="47"/>
      <c r="T35" s="49"/>
      <c r="U35" s="47"/>
      <c r="V35" s="49"/>
      <c r="W35" s="47"/>
      <c r="X35" s="49"/>
      <c r="Y35" s="47"/>
      <c r="Z35" s="56"/>
      <c r="AA35" s="47"/>
      <c r="AB35" s="49"/>
      <c r="AC35" s="47"/>
      <c r="AD35" s="49"/>
      <c r="AE35" s="47"/>
      <c r="AF35" s="49"/>
      <c r="AG35" s="47"/>
      <c r="AH35" s="49"/>
      <c r="AI35" s="47"/>
      <c r="AJ35" s="49"/>
    </row>
    <row r="36" spans="1:36" s="24" customFormat="1" ht="13.2">
      <c r="A36" s="31" t="s">
        <v>16</v>
      </c>
      <c r="B36" s="38"/>
      <c r="C36" s="33">
        <v>349</v>
      </c>
      <c r="D36" s="39">
        <v>9984</v>
      </c>
      <c r="E36" s="34">
        <v>91</v>
      </c>
      <c r="F36" s="40">
        <v>1029</v>
      </c>
      <c r="G36" s="14">
        <v>82</v>
      </c>
      <c r="H36" s="14">
        <v>5289</v>
      </c>
      <c r="I36" s="14">
        <v>110</v>
      </c>
      <c r="J36" s="15">
        <v>4667</v>
      </c>
      <c r="K36" s="40">
        <v>105</v>
      </c>
      <c r="L36" s="42">
        <v>2250</v>
      </c>
      <c r="M36" s="43">
        <f>SUM(K36,I36,G36,E36)</f>
        <v>388</v>
      </c>
      <c r="N36" s="48">
        <f>SUM(F36,H36,J36,L36)</f>
        <v>13235</v>
      </c>
      <c r="O36" s="58"/>
      <c r="P36" s="58"/>
      <c r="Q36" s="47"/>
      <c r="R36" s="49"/>
      <c r="S36" s="47"/>
      <c r="T36" s="49"/>
      <c r="U36" s="47"/>
      <c r="V36" s="49"/>
      <c r="W36" s="47"/>
      <c r="X36" s="49"/>
      <c r="Y36" s="47"/>
      <c r="Z36" s="47"/>
      <c r="AA36" s="47"/>
      <c r="AB36" s="49"/>
      <c r="AC36" s="47"/>
      <c r="AD36" s="49"/>
      <c r="AE36" s="47"/>
      <c r="AF36" s="49"/>
      <c r="AG36" s="47"/>
      <c r="AH36" s="49"/>
      <c r="AI36" s="47"/>
      <c r="AJ36" s="49"/>
    </row>
    <row r="37" spans="1:36" s="24" customFormat="1" ht="13.2">
      <c r="A37" s="31"/>
      <c r="B37" s="38"/>
      <c r="C37" s="33"/>
      <c r="D37" s="39"/>
      <c r="E37" s="34"/>
      <c r="F37" s="40"/>
      <c r="G37" s="41"/>
      <c r="H37" s="14"/>
      <c r="I37" s="14"/>
      <c r="J37" s="14"/>
      <c r="K37" s="34"/>
      <c r="L37" s="42"/>
      <c r="M37" s="43"/>
      <c r="N37" s="59"/>
      <c r="P37" s="58"/>
      <c r="Q37" s="47"/>
      <c r="R37" s="47"/>
      <c r="S37" s="47"/>
      <c r="T37" s="47"/>
      <c r="U37" s="47"/>
      <c r="V37" s="47"/>
      <c r="W37" s="47"/>
      <c r="X37" s="47"/>
      <c r="Y37" s="47"/>
      <c r="Z37" s="46"/>
      <c r="AA37" s="47"/>
      <c r="AB37" s="47"/>
      <c r="AC37" s="47"/>
      <c r="AD37" s="47"/>
      <c r="AE37" s="47"/>
      <c r="AF37" s="47"/>
      <c r="AG37" s="47"/>
      <c r="AH37" s="47"/>
      <c r="AI37" s="47"/>
      <c r="AJ37" s="47"/>
    </row>
    <row r="38" spans="1:36" s="68" customFormat="1" ht="13.2">
      <c r="A38" s="60" t="s">
        <v>0</v>
      </c>
      <c r="B38" s="61"/>
      <c r="C38" s="62">
        <v>803</v>
      </c>
      <c r="D38" s="63">
        <v>88900</v>
      </c>
      <c r="E38" s="64">
        <v>292</v>
      </c>
      <c r="F38" s="65">
        <v>22828</v>
      </c>
      <c r="G38" s="64">
        <v>314</v>
      </c>
      <c r="H38" s="65">
        <v>22709</v>
      </c>
      <c r="I38" s="85">
        <v>587</v>
      </c>
      <c r="J38" s="86">
        <v>46984</v>
      </c>
      <c r="K38" s="64">
        <v>383</v>
      </c>
      <c r="L38" s="88">
        <v>27993</v>
      </c>
      <c r="M38" s="66">
        <f>SUM(K38,I38,G38,E38)</f>
        <v>1576</v>
      </c>
      <c r="N38" s="67">
        <f>SUM(F38,H38,J38,L38)</f>
        <v>120514</v>
      </c>
      <c r="Q38" s="47"/>
      <c r="R38" s="46"/>
      <c r="S38" s="47"/>
      <c r="T38" s="46"/>
      <c r="U38" s="47"/>
      <c r="V38" s="46"/>
      <c r="W38" s="47"/>
      <c r="X38" s="46"/>
      <c r="Y38" s="47"/>
      <c r="Z38" s="49"/>
      <c r="AA38" s="47"/>
      <c r="AB38" s="46"/>
      <c r="AC38" s="47"/>
      <c r="AD38" s="46"/>
      <c r="AE38" s="47"/>
      <c r="AF38" s="46"/>
      <c r="AG38" s="47"/>
      <c r="AH38" s="46"/>
      <c r="AI38" s="47"/>
      <c r="AJ38" s="46"/>
    </row>
    <row r="39" spans="1:36" s="24" customFormat="1" ht="13.2" thickBot="1">
      <c r="A39" s="69"/>
      <c r="B39" s="70"/>
      <c r="C39" s="71"/>
      <c r="D39" s="71"/>
      <c r="E39" s="72"/>
      <c r="F39" s="73"/>
      <c r="G39" s="73"/>
      <c r="H39" s="73"/>
      <c r="I39" s="73"/>
      <c r="J39" s="73"/>
      <c r="K39" s="73"/>
      <c r="L39" s="73"/>
      <c r="M39" s="74"/>
      <c r="N39" s="75"/>
      <c r="O39" s="21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</row>
    <row r="40" spans="1:36" s="19" customFormat="1" ht="15.6" thickTop="1">
      <c r="A40" s="76" t="s">
        <v>22</v>
      </c>
      <c r="B40" s="77"/>
      <c r="C40" s="78" t="s">
        <v>23</v>
      </c>
      <c r="D40" s="78"/>
      <c r="E40" s="76" t="s">
        <v>24</v>
      </c>
      <c r="F40" s="77"/>
      <c r="G40" s="76" t="s">
        <v>19</v>
      </c>
      <c r="H40" s="77"/>
      <c r="I40" s="21"/>
      <c r="J40" s="21"/>
      <c r="K40" s="21"/>
      <c r="L40" s="21"/>
      <c r="M40" s="21"/>
      <c r="N40" s="21"/>
      <c r="O40" s="21"/>
    </row>
    <row r="41" spans="1:36" s="19" customFormat="1" ht="9.6">
      <c r="A41" s="79" t="s">
        <v>17</v>
      </c>
      <c r="B41" s="79"/>
      <c r="C41" s="80"/>
      <c r="D41" s="80"/>
      <c r="E41" s="79"/>
      <c r="F41" s="79"/>
      <c r="G41" s="79"/>
      <c r="H41" s="81"/>
      <c r="I41" s="82"/>
      <c r="J41" s="82"/>
      <c r="K41" s="82"/>
      <c r="L41" s="82"/>
      <c r="M41" s="82"/>
      <c r="N41" s="82"/>
      <c r="O41" s="21"/>
    </row>
    <row r="44" spans="1:36" s="24" customFormat="1" ht="10.199999999999999">
      <c r="A44" s="68"/>
      <c r="B44" s="21"/>
      <c r="C44" s="22"/>
      <c r="D44" s="22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</row>
    <row r="45" spans="1:36" s="24" customFormat="1" ht="7.5" customHeight="1">
      <c r="B45" s="21"/>
      <c r="C45" s="22"/>
      <c r="D45" s="22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</row>
  </sheetData>
  <mergeCells count="18">
    <mergeCell ref="A1:N1"/>
    <mergeCell ref="I7:J7"/>
    <mergeCell ref="K7:L7"/>
    <mergeCell ref="M7:N7"/>
    <mergeCell ref="A7:B8"/>
    <mergeCell ref="C7:D7"/>
    <mergeCell ref="E7:F7"/>
    <mergeCell ref="G7:H7"/>
    <mergeCell ref="Q7:R7"/>
    <mergeCell ref="S7:T7"/>
    <mergeCell ref="U7:V7"/>
    <mergeCell ref="W7:X7"/>
    <mergeCell ref="AG7:AH7"/>
    <mergeCell ref="AI7:AJ7"/>
    <mergeCell ref="Y7:Z7"/>
    <mergeCell ref="AA7:AB7"/>
    <mergeCell ref="AC7:AD7"/>
    <mergeCell ref="AE7:AF7"/>
  </mergeCells>
  <phoneticPr fontId="3" type="noConversion"/>
  <printOptions horizontalCentered="1"/>
  <pageMargins left="0.75" right="0.75" top="1" bottom="1" header="0.5" footer="0.5"/>
  <pageSetup scale="78" orientation="landscape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AJ45"/>
  <sheetViews>
    <sheetView zoomScaleNormal="100" workbookViewId="0">
      <selection sqref="A1:N1"/>
    </sheetView>
  </sheetViews>
  <sheetFormatPr defaultRowHeight="12.6"/>
  <cols>
    <col min="1" max="1" width="14.109375" customWidth="1"/>
    <col min="2" max="2" width="2.33203125" bestFit="1" customWidth="1"/>
    <col min="3" max="3" width="6.5546875" style="83" bestFit="1" customWidth="1"/>
    <col min="4" max="4" width="9" style="83" customWidth="1"/>
    <col min="5" max="5" width="8.44140625" bestFit="1" customWidth="1"/>
    <col min="6" max="6" width="11.88671875" bestFit="1" customWidth="1"/>
    <col min="7" max="7" width="7.88671875" bestFit="1" customWidth="1"/>
    <col min="8" max="8" width="11.5546875" bestFit="1" customWidth="1"/>
    <col min="9" max="9" width="8.6640625" customWidth="1"/>
    <col min="10" max="10" width="11.6640625" bestFit="1" customWidth="1"/>
    <col min="11" max="11" width="6.6640625" bestFit="1" customWidth="1"/>
    <col min="12" max="12" width="10.109375" customWidth="1"/>
    <col min="13" max="13" width="8" bestFit="1" customWidth="1"/>
    <col min="14" max="14" width="12.88671875" bestFit="1" customWidth="1"/>
    <col min="16" max="16" width="10.5546875" bestFit="1" customWidth="1"/>
  </cols>
  <sheetData>
    <row r="1" spans="1:36" s="18" customFormat="1" ht="17.399999999999999">
      <c r="A1" s="567" t="s">
        <v>34</v>
      </c>
      <c r="B1" s="567"/>
      <c r="C1" s="567"/>
      <c r="D1" s="567"/>
      <c r="E1" s="567"/>
      <c r="F1" s="567"/>
      <c r="G1" s="567"/>
      <c r="H1" s="567"/>
      <c r="I1" s="567"/>
      <c r="J1" s="567"/>
      <c r="K1" s="567"/>
      <c r="L1" s="567"/>
      <c r="M1" s="567"/>
      <c r="N1" s="567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</row>
    <row r="2" spans="1:36" s="18" customFormat="1" ht="17.399999999999999">
      <c r="A2" s="505" t="s">
        <v>27</v>
      </c>
      <c r="B2" s="505"/>
      <c r="C2" s="505"/>
      <c r="D2" s="505"/>
      <c r="E2" s="505"/>
      <c r="F2" s="505"/>
      <c r="G2" s="505"/>
      <c r="H2" s="505"/>
      <c r="I2" s="505"/>
      <c r="J2" s="505"/>
      <c r="K2" s="505"/>
      <c r="L2" s="505"/>
      <c r="M2" s="505"/>
      <c r="N2" s="505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</row>
    <row r="3" spans="1:36" s="18" customFormat="1" ht="17.399999999999999">
      <c r="A3" s="105" t="s">
        <v>124</v>
      </c>
      <c r="B3" s="505"/>
      <c r="C3" s="505"/>
      <c r="D3" s="505"/>
      <c r="E3" s="505"/>
      <c r="F3" s="505"/>
      <c r="G3" s="505"/>
      <c r="H3" s="505"/>
      <c r="I3" s="505"/>
      <c r="J3" s="505"/>
      <c r="K3" s="505"/>
      <c r="L3" s="505"/>
      <c r="M3" s="505"/>
      <c r="N3" s="505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</row>
    <row r="4" spans="1:36" s="18" customFormat="1" ht="17.399999999999999">
      <c r="A4" s="505"/>
      <c r="B4" s="505"/>
      <c r="C4" s="505"/>
      <c r="D4" s="505"/>
      <c r="E4" s="505"/>
      <c r="F4" s="505"/>
      <c r="G4" s="505"/>
      <c r="H4" s="505"/>
      <c r="I4" s="505"/>
      <c r="J4" s="505"/>
      <c r="K4" s="505"/>
      <c r="L4" s="505"/>
      <c r="M4" s="505"/>
      <c r="N4" s="505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</row>
    <row r="5" spans="1:36" s="24" customFormat="1">
      <c r="A5" s="20" t="s">
        <v>3</v>
      </c>
      <c r="B5" s="21"/>
      <c r="C5" s="22"/>
      <c r="D5" s="22"/>
      <c r="E5" s="21"/>
      <c r="F5" s="21"/>
      <c r="G5" s="21"/>
      <c r="H5" s="23"/>
      <c r="I5" s="21"/>
      <c r="J5" s="21"/>
      <c r="K5" s="21"/>
      <c r="L5" s="21"/>
      <c r="M5" s="21"/>
      <c r="N5" s="21"/>
      <c r="O5" s="21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</row>
    <row r="6" spans="1:36" s="24" customFormat="1" ht="7.5" customHeight="1" thickBot="1">
      <c r="A6" s="20"/>
      <c r="B6" s="21"/>
      <c r="C6" s="22"/>
      <c r="D6" s="22"/>
      <c r="E6" s="21"/>
      <c r="F6" s="21"/>
      <c r="G6" s="21"/>
      <c r="H6" s="23"/>
      <c r="I6" s="21"/>
      <c r="J6" s="21"/>
      <c r="K6" s="21"/>
      <c r="L6" s="21"/>
      <c r="M6" s="21"/>
      <c r="N6" s="21"/>
      <c r="O6" s="21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</row>
    <row r="7" spans="1:36" s="24" customFormat="1" ht="11.1" customHeight="1" thickTop="1">
      <c r="A7" s="568" t="s">
        <v>4</v>
      </c>
      <c r="B7" s="569"/>
      <c r="C7" s="572" t="s">
        <v>26</v>
      </c>
      <c r="D7" s="573"/>
      <c r="E7" s="574" t="s">
        <v>45</v>
      </c>
      <c r="F7" s="575"/>
      <c r="G7" s="576" t="s">
        <v>46</v>
      </c>
      <c r="H7" s="576"/>
      <c r="I7" s="574" t="s">
        <v>47</v>
      </c>
      <c r="J7" s="577"/>
      <c r="K7" s="574" t="s">
        <v>48</v>
      </c>
      <c r="L7" s="575"/>
      <c r="M7" s="578" t="s">
        <v>27</v>
      </c>
      <c r="N7" s="579"/>
      <c r="Q7" s="566"/>
      <c r="R7" s="566"/>
      <c r="S7" s="566"/>
      <c r="T7" s="566"/>
      <c r="U7" s="566"/>
      <c r="V7" s="566"/>
      <c r="W7" s="566"/>
      <c r="X7" s="566"/>
      <c r="Y7" s="565"/>
      <c r="Z7" s="565"/>
      <c r="AA7" s="566"/>
      <c r="AB7" s="566"/>
      <c r="AC7" s="566"/>
      <c r="AD7" s="566"/>
      <c r="AE7" s="566"/>
      <c r="AF7" s="566"/>
      <c r="AG7" s="566"/>
      <c r="AH7" s="566"/>
      <c r="AI7" s="565"/>
      <c r="AJ7" s="565"/>
    </row>
    <row r="8" spans="1:36" s="24" customFormat="1" ht="11.1" customHeight="1">
      <c r="A8" s="570"/>
      <c r="B8" s="571"/>
      <c r="C8" s="25" t="s">
        <v>2</v>
      </c>
      <c r="D8" s="25" t="s">
        <v>5</v>
      </c>
      <c r="E8" s="26" t="s">
        <v>2</v>
      </c>
      <c r="F8" s="27" t="s">
        <v>5</v>
      </c>
      <c r="G8" s="26" t="s">
        <v>2</v>
      </c>
      <c r="H8" s="26" t="s">
        <v>5</v>
      </c>
      <c r="I8" s="26" t="s">
        <v>2</v>
      </c>
      <c r="J8" s="26" t="s">
        <v>5</v>
      </c>
      <c r="K8" s="26" t="s">
        <v>2</v>
      </c>
      <c r="L8" s="28" t="s">
        <v>5</v>
      </c>
      <c r="M8" s="29" t="s">
        <v>2</v>
      </c>
      <c r="N8" s="30" t="s">
        <v>5</v>
      </c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</row>
    <row r="9" spans="1:36" s="24" customFormat="1" ht="7.5" customHeight="1">
      <c r="A9" s="31"/>
      <c r="B9" s="32"/>
      <c r="C9" s="33"/>
      <c r="D9" s="33"/>
      <c r="E9" s="34"/>
      <c r="F9" s="34"/>
      <c r="G9" s="35"/>
      <c r="H9" s="35"/>
      <c r="I9" s="35"/>
      <c r="J9" s="35"/>
      <c r="K9" s="35"/>
      <c r="L9" s="35"/>
      <c r="M9" s="36"/>
      <c r="N9" s="37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</row>
    <row r="10" spans="1:36" s="24" customFormat="1" ht="13.2">
      <c r="A10" s="31" t="s">
        <v>1</v>
      </c>
      <c r="B10" s="38" t="s">
        <v>6</v>
      </c>
      <c r="C10" s="33">
        <v>249</v>
      </c>
      <c r="D10" s="39">
        <v>22734</v>
      </c>
      <c r="E10" s="34">
        <v>47</v>
      </c>
      <c r="F10" s="40">
        <v>4459</v>
      </c>
      <c r="G10" s="14">
        <v>42</v>
      </c>
      <c r="H10" s="14">
        <v>4512</v>
      </c>
      <c r="I10" s="14">
        <v>50</v>
      </c>
      <c r="J10" s="15">
        <v>4574</v>
      </c>
      <c r="K10" s="40">
        <v>56</v>
      </c>
      <c r="L10" s="42">
        <v>5408</v>
      </c>
      <c r="M10" s="43">
        <f>SUM(K10,I10,G10,E10)</f>
        <v>195</v>
      </c>
      <c r="N10" s="44">
        <f>SUM(F10,H10,J10,L10)</f>
        <v>18953</v>
      </c>
      <c r="O10" s="45"/>
      <c r="R10" s="46"/>
      <c r="S10" s="47"/>
      <c r="T10" s="46"/>
      <c r="U10" s="47"/>
      <c r="V10" s="46"/>
      <c r="W10" s="47"/>
      <c r="X10" s="46"/>
      <c r="Y10" s="47"/>
      <c r="Z10" s="47"/>
      <c r="AA10" s="47"/>
      <c r="AB10" s="46"/>
      <c r="AC10" s="47"/>
      <c r="AD10" s="46"/>
      <c r="AE10" s="47"/>
      <c r="AF10" s="46"/>
      <c r="AG10" s="47"/>
      <c r="AH10" s="46"/>
      <c r="AI10" s="47"/>
      <c r="AJ10" s="46"/>
    </row>
    <row r="11" spans="1:36" s="24" customFormat="1" ht="13.2">
      <c r="A11" s="31"/>
      <c r="B11" s="38" t="s">
        <v>7</v>
      </c>
      <c r="C11" s="33">
        <v>105</v>
      </c>
      <c r="D11" s="39">
        <v>3884</v>
      </c>
      <c r="E11" s="34">
        <v>17</v>
      </c>
      <c r="F11" s="40">
        <v>559</v>
      </c>
      <c r="G11" s="14">
        <v>37</v>
      </c>
      <c r="H11" s="14">
        <v>953</v>
      </c>
      <c r="I11" s="14">
        <v>36</v>
      </c>
      <c r="J11" s="15">
        <v>1638</v>
      </c>
      <c r="K11" s="40">
        <v>37</v>
      </c>
      <c r="L11" s="42">
        <v>1241</v>
      </c>
      <c r="M11" s="43">
        <f>SUM(K11,I11,G11,E11)</f>
        <v>127</v>
      </c>
      <c r="N11" s="48">
        <f>SUM(F11,H11,J11,L11)</f>
        <v>4391</v>
      </c>
      <c r="Q11" s="47"/>
      <c r="R11" s="49"/>
      <c r="S11" s="47"/>
      <c r="T11" s="49"/>
      <c r="U11" s="47"/>
      <c r="V11" s="49"/>
      <c r="W11" s="47"/>
      <c r="X11" s="49"/>
      <c r="Y11" s="47"/>
      <c r="Z11" s="47"/>
      <c r="AA11" s="47"/>
      <c r="AB11" s="49"/>
      <c r="AC11" s="47"/>
      <c r="AD11" s="49"/>
      <c r="AE11" s="47"/>
      <c r="AF11" s="49"/>
      <c r="AG11" s="47"/>
      <c r="AH11" s="49"/>
      <c r="AI11" s="47"/>
      <c r="AJ11" s="49"/>
    </row>
    <row r="12" spans="1:36" s="24" customFormat="1" ht="13.2">
      <c r="A12" s="31"/>
      <c r="B12" s="38"/>
      <c r="C12" s="33"/>
      <c r="D12" s="39"/>
      <c r="E12" s="50"/>
      <c r="F12" s="51"/>
      <c r="G12" s="52"/>
      <c r="H12" s="52"/>
      <c r="I12" s="52"/>
      <c r="J12" s="87"/>
      <c r="K12" s="50"/>
      <c r="L12" s="53"/>
      <c r="M12" s="54"/>
      <c r="N12" s="55"/>
      <c r="Q12" s="47"/>
      <c r="R12" s="49"/>
      <c r="S12" s="47"/>
      <c r="T12" s="49"/>
      <c r="U12" s="47"/>
      <c r="V12" s="49"/>
      <c r="W12" s="47"/>
      <c r="X12" s="49"/>
      <c r="Y12" s="47"/>
      <c r="Z12" s="56"/>
      <c r="AA12" s="47"/>
      <c r="AB12" s="49"/>
      <c r="AC12" s="47"/>
      <c r="AD12" s="49"/>
      <c r="AE12" s="47"/>
      <c r="AF12" s="49"/>
      <c r="AG12" s="47"/>
      <c r="AH12" s="49"/>
      <c r="AI12" s="47"/>
      <c r="AJ12" s="49"/>
    </row>
    <row r="13" spans="1:36" s="24" customFormat="1" ht="13.2">
      <c r="A13" s="31" t="s">
        <v>8</v>
      </c>
      <c r="B13" s="38" t="s">
        <v>6</v>
      </c>
      <c r="C13" s="33">
        <v>1</v>
      </c>
      <c r="D13" s="39">
        <v>212</v>
      </c>
      <c r="E13" s="34">
        <v>0</v>
      </c>
      <c r="F13" s="40">
        <v>0</v>
      </c>
      <c r="G13" s="14">
        <v>0</v>
      </c>
      <c r="H13" s="14">
        <v>0</v>
      </c>
      <c r="I13" s="14">
        <v>1</v>
      </c>
      <c r="J13" s="15">
        <v>250</v>
      </c>
      <c r="K13" s="40">
        <v>0</v>
      </c>
      <c r="L13" s="42">
        <v>0</v>
      </c>
      <c r="M13" s="43">
        <f>SUM(K13,I13,G13,E13)</f>
        <v>1</v>
      </c>
      <c r="N13" s="48">
        <f>SUM(F13,H13,J13,L13)</f>
        <v>250</v>
      </c>
      <c r="Q13" s="47"/>
      <c r="R13" s="49"/>
      <c r="S13" s="47"/>
      <c r="T13" s="49"/>
      <c r="U13" s="47"/>
      <c r="V13" s="49"/>
      <c r="W13" s="47"/>
      <c r="X13" s="49"/>
      <c r="Y13" s="47"/>
      <c r="Z13" s="47"/>
      <c r="AA13" s="47"/>
      <c r="AB13" s="49"/>
      <c r="AC13" s="47"/>
      <c r="AD13" s="49"/>
      <c r="AE13" s="47"/>
      <c r="AF13" s="49"/>
      <c r="AG13" s="47"/>
      <c r="AH13" s="49"/>
      <c r="AI13" s="47"/>
      <c r="AJ13" s="49"/>
    </row>
    <row r="14" spans="1:36" s="24" customFormat="1" ht="13.2">
      <c r="A14" s="31" t="s">
        <v>9</v>
      </c>
      <c r="B14" s="38" t="s">
        <v>7</v>
      </c>
      <c r="C14" s="33">
        <v>4</v>
      </c>
      <c r="D14" s="39">
        <v>158</v>
      </c>
      <c r="E14" s="34">
        <v>1</v>
      </c>
      <c r="F14" s="40">
        <v>75</v>
      </c>
      <c r="G14" s="14">
        <v>0</v>
      </c>
      <c r="H14" s="14">
        <v>0</v>
      </c>
      <c r="I14" s="14">
        <v>1</v>
      </c>
      <c r="J14" s="15">
        <v>182</v>
      </c>
      <c r="K14" s="40">
        <v>3</v>
      </c>
      <c r="L14" s="42">
        <v>356</v>
      </c>
      <c r="M14" s="43">
        <f>SUM(K14,I14,G14,E14)</f>
        <v>5</v>
      </c>
      <c r="N14" s="48">
        <f>SUM(F14,H14,J14,L14)</f>
        <v>613</v>
      </c>
      <c r="Q14" s="47"/>
      <c r="R14" s="49"/>
      <c r="S14" s="47"/>
      <c r="T14" s="49"/>
      <c r="U14" s="47"/>
      <c r="V14" s="49"/>
      <c r="W14" s="47"/>
      <c r="X14" s="49"/>
      <c r="Y14" s="47"/>
      <c r="Z14" s="47"/>
      <c r="AA14" s="47"/>
      <c r="AB14" s="49"/>
      <c r="AC14" s="47"/>
      <c r="AD14" s="49"/>
      <c r="AE14" s="47"/>
      <c r="AF14" s="49"/>
      <c r="AG14" s="47"/>
      <c r="AH14" s="49"/>
      <c r="AI14" s="47"/>
      <c r="AJ14" s="49"/>
    </row>
    <row r="15" spans="1:36" s="24" customFormat="1" ht="13.2">
      <c r="A15" s="31"/>
      <c r="B15" s="38"/>
      <c r="C15" s="33"/>
      <c r="D15" s="39"/>
      <c r="E15" s="50"/>
      <c r="F15" s="51"/>
      <c r="G15" s="52"/>
      <c r="H15" s="52"/>
      <c r="I15" s="52"/>
      <c r="J15" s="87"/>
      <c r="K15" s="50"/>
      <c r="L15" s="53"/>
      <c r="M15" s="54"/>
      <c r="N15" s="55"/>
      <c r="Q15" s="47"/>
      <c r="R15" s="49"/>
      <c r="S15" s="47"/>
      <c r="T15" s="49"/>
      <c r="U15" s="47"/>
      <c r="V15" s="49"/>
      <c r="W15" s="47"/>
      <c r="X15" s="49"/>
      <c r="Y15" s="47"/>
      <c r="Z15" s="56"/>
      <c r="AA15" s="47"/>
      <c r="AB15" s="49"/>
      <c r="AC15" s="47"/>
      <c r="AD15" s="49"/>
      <c r="AE15" s="47"/>
      <c r="AF15" s="49"/>
      <c r="AG15" s="47"/>
      <c r="AH15" s="49"/>
      <c r="AI15" s="47"/>
      <c r="AJ15" s="49"/>
    </row>
    <row r="16" spans="1:36" s="24" customFormat="1" ht="13.2">
      <c r="A16" s="31" t="s">
        <v>10</v>
      </c>
      <c r="B16" s="38" t="s">
        <v>6</v>
      </c>
      <c r="C16" s="33">
        <v>0</v>
      </c>
      <c r="D16" s="39">
        <v>0</v>
      </c>
      <c r="E16" s="34">
        <v>0</v>
      </c>
      <c r="F16" s="40">
        <v>0</v>
      </c>
      <c r="G16" s="14">
        <v>0</v>
      </c>
      <c r="H16" s="14">
        <v>0</v>
      </c>
      <c r="I16" s="14">
        <v>0</v>
      </c>
      <c r="J16" s="15">
        <v>0</v>
      </c>
      <c r="K16" s="40">
        <v>0</v>
      </c>
      <c r="L16" s="42">
        <v>0</v>
      </c>
      <c r="M16" s="43">
        <f>SUM(K16,I16,G16,E16)</f>
        <v>0</v>
      </c>
      <c r="N16" s="48">
        <f>SUM(F16,H16,J16,L16)</f>
        <v>0</v>
      </c>
      <c r="Q16" s="47"/>
      <c r="R16" s="49"/>
      <c r="S16" s="47"/>
      <c r="T16" s="49"/>
      <c r="U16" s="47"/>
      <c r="V16" s="49"/>
      <c r="W16" s="47"/>
      <c r="X16" s="49"/>
      <c r="Y16" s="47"/>
      <c r="Z16" s="47"/>
      <c r="AA16" s="47"/>
      <c r="AB16" s="49"/>
      <c r="AC16" s="47"/>
      <c r="AD16" s="49"/>
      <c r="AE16" s="47"/>
      <c r="AF16" s="49"/>
      <c r="AG16" s="47"/>
      <c r="AH16" s="49"/>
      <c r="AI16" s="47"/>
      <c r="AJ16" s="49"/>
    </row>
    <row r="17" spans="1:36" s="24" customFormat="1" ht="13.2">
      <c r="A17" s="31"/>
      <c r="B17" s="38" t="s">
        <v>7</v>
      </c>
      <c r="C17" s="33">
        <v>1</v>
      </c>
      <c r="D17" s="39">
        <v>2565</v>
      </c>
      <c r="E17" s="34">
        <v>1</v>
      </c>
      <c r="F17" s="40">
        <v>3400</v>
      </c>
      <c r="G17" s="14">
        <v>0</v>
      </c>
      <c r="H17" s="14">
        <v>0</v>
      </c>
      <c r="I17" s="14">
        <v>2</v>
      </c>
      <c r="J17" s="15">
        <v>300</v>
      </c>
      <c r="K17" s="40">
        <v>2</v>
      </c>
      <c r="L17" s="42">
        <v>9424</v>
      </c>
      <c r="M17" s="43">
        <f>SUM(K17,I17,G17,E17)</f>
        <v>5</v>
      </c>
      <c r="N17" s="48">
        <f>SUM(F17,H17,J17,L17)</f>
        <v>13124</v>
      </c>
      <c r="Q17" s="47"/>
      <c r="R17" s="49"/>
      <c r="S17" s="47"/>
      <c r="T17" s="49"/>
      <c r="U17" s="47"/>
      <c r="V17" s="49"/>
      <c r="W17" s="47"/>
      <c r="X17" s="49"/>
      <c r="Y17" s="47"/>
      <c r="Z17" s="47"/>
      <c r="AA17" s="47"/>
      <c r="AB17" s="49"/>
      <c r="AC17" s="47"/>
      <c r="AD17" s="49"/>
      <c r="AE17" s="47"/>
      <c r="AF17" s="49"/>
      <c r="AG17" s="47"/>
      <c r="AH17" s="49"/>
      <c r="AI17" s="47"/>
      <c r="AJ17" s="49"/>
    </row>
    <row r="18" spans="1:36" s="24" customFormat="1" ht="13.2">
      <c r="A18" s="31"/>
      <c r="B18" s="38"/>
      <c r="C18" s="33"/>
      <c r="D18" s="39"/>
      <c r="E18" s="50"/>
      <c r="F18" s="51"/>
      <c r="G18" s="52"/>
      <c r="H18" s="52"/>
      <c r="I18" s="52"/>
      <c r="J18" s="87"/>
      <c r="K18" s="50"/>
      <c r="L18" s="53"/>
      <c r="M18" s="54"/>
      <c r="N18" s="55"/>
      <c r="Q18" s="47"/>
      <c r="R18" s="49"/>
      <c r="S18" s="47"/>
      <c r="T18" s="49"/>
      <c r="U18" s="47"/>
      <c r="V18" s="49"/>
      <c r="W18" s="47"/>
      <c r="X18" s="49"/>
      <c r="Y18" s="47"/>
      <c r="Z18" s="56"/>
      <c r="AA18" s="47"/>
      <c r="AB18" s="49"/>
      <c r="AC18" s="47"/>
      <c r="AD18" s="49"/>
      <c r="AE18" s="47"/>
      <c r="AF18" s="49"/>
      <c r="AG18" s="47"/>
      <c r="AH18" s="49"/>
      <c r="AI18" s="47"/>
      <c r="AJ18" s="49"/>
    </row>
    <row r="19" spans="1:36" s="24" customFormat="1" ht="13.2">
      <c r="A19" s="31" t="s">
        <v>11</v>
      </c>
      <c r="B19" s="38" t="s">
        <v>6</v>
      </c>
      <c r="C19" s="33">
        <v>0</v>
      </c>
      <c r="D19" s="39">
        <v>0</v>
      </c>
      <c r="E19" s="34">
        <v>0</v>
      </c>
      <c r="F19" s="40">
        <v>0</v>
      </c>
      <c r="G19" s="14">
        <v>0</v>
      </c>
      <c r="H19" s="14">
        <v>0</v>
      </c>
      <c r="I19" s="14">
        <v>0</v>
      </c>
      <c r="J19" s="15">
        <v>0</v>
      </c>
      <c r="K19" s="40">
        <v>0</v>
      </c>
      <c r="L19" s="42">
        <v>0</v>
      </c>
      <c r="M19" s="43">
        <f>SUM(K19,I19,G19,E19)</f>
        <v>0</v>
      </c>
      <c r="N19" s="48">
        <f>SUM(F19,H19,J19,L19)</f>
        <v>0</v>
      </c>
      <c r="Q19" s="47"/>
      <c r="R19" s="49"/>
      <c r="S19" s="47"/>
      <c r="T19" s="49"/>
      <c r="U19" s="47"/>
      <c r="V19" s="49"/>
      <c r="W19" s="47"/>
      <c r="X19" s="49"/>
      <c r="Y19" s="47"/>
      <c r="Z19" s="47"/>
      <c r="AA19" s="47"/>
      <c r="AB19" s="49"/>
      <c r="AC19" s="47"/>
      <c r="AD19" s="49"/>
      <c r="AE19" s="47"/>
      <c r="AF19" s="49"/>
      <c r="AG19" s="47"/>
      <c r="AH19" s="49"/>
      <c r="AI19" s="47"/>
      <c r="AJ19" s="49"/>
    </row>
    <row r="20" spans="1:36" s="24" customFormat="1" ht="13.2">
      <c r="A20" s="31"/>
      <c r="B20" s="38" t="s">
        <v>7</v>
      </c>
      <c r="C20" s="33">
        <v>11</v>
      </c>
      <c r="D20" s="39">
        <v>12688</v>
      </c>
      <c r="E20" s="34">
        <v>5</v>
      </c>
      <c r="F20" s="40">
        <v>791</v>
      </c>
      <c r="G20" s="14">
        <v>1</v>
      </c>
      <c r="H20" s="14">
        <v>78</v>
      </c>
      <c r="I20" s="14">
        <v>0</v>
      </c>
      <c r="J20" s="15">
        <v>0</v>
      </c>
      <c r="K20" s="40">
        <v>0</v>
      </c>
      <c r="L20" s="42">
        <v>0</v>
      </c>
      <c r="M20" s="43">
        <f>SUM(K20,I20,G20,E20)</f>
        <v>6</v>
      </c>
      <c r="N20" s="48">
        <f>SUM(F20,H20,J20,L20)</f>
        <v>869</v>
      </c>
      <c r="Q20" s="47"/>
      <c r="R20" s="49"/>
      <c r="S20" s="47"/>
      <c r="T20" s="49"/>
      <c r="U20" s="47"/>
      <c r="V20" s="49"/>
      <c r="W20" s="47"/>
      <c r="X20" s="49"/>
      <c r="Y20" s="47"/>
      <c r="Z20" s="47"/>
      <c r="AA20" s="47"/>
      <c r="AB20" s="49"/>
      <c r="AC20" s="47"/>
      <c r="AD20" s="49"/>
      <c r="AE20" s="47"/>
      <c r="AF20" s="49"/>
      <c r="AG20" s="47"/>
      <c r="AH20" s="49"/>
      <c r="AI20" s="47"/>
      <c r="AJ20" s="49"/>
    </row>
    <row r="21" spans="1:36" s="24" customFormat="1" ht="13.2">
      <c r="A21" s="31"/>
      <c r="B21" s="38"/>
      <c r="C21" s="33"/>
      <c r="D21" s="39"/>
      <c r="E21" s="50"/>
      <c r="F21" s="51"/>
      <c r="G21" s="52"/>
      <c r="H21" s="52"/>
      <c r="I21" s="52"/>
      <c r="J21" s="87"/>
      <c r="K21" s="50"/>
      <c r="L21" s="53"/>
      <c r="M21" s="54"/>
      <c r="N21" s="55"/>
      <c r="Q21" s="47"/>
      <c r="R21" s="49"/>
      <c r="S21" s="47"/>
      <c r="T21" s="49"/>
      <c r="U21" s="47"/>
      <c r="V21" s="49"/>
      <c r="W21" s="47"/>
      <c r="X21" s="49"/>
      <c r="Y21" s="47"/>
      <c r="Z21" s="56"/>
      <c r="AA21" s="47"/>
      <c r="AB21" s="49"/>
      <c r="AC21" s="47"/>
      <c r="AD21" s="49"/>
      <c r="AE21" s="47"/>
      <c r="AF21" s="49"/>
      <c r="AG21" s="47"/>
      <c r="AH21" s="49"/>
      <c r="AI21" s="47"/>
      <c r="AJ21" s="49"/>
    </row>
    <row r="22" spans="1:36" s="24" customFormat="1" ht="13.2">
      <c r="A22" s="31" t="s">
        <v>12</v>
      </c>
      <c r="B22" s="38" t="s">
        <v>6</v>
      </c>
      <c r="C22" s="33">
        <v>12</v>
      </c>
      <c r="D22" s="39">
        <v>24229</v>
      </c>
      <c r="E22" s="34">
        <v>2</v>
      </c>
      <c r="F22" s="40">
        <v>1006</v>
      </c>
      <c r="G22" s="14">
        <v>1</v>
      </c>
      <c r="H22" s="14">
        <v>100</v>
      </c>
      <c r="I22" s="14">
        <v>2</v>
      </c>
      <c r="J22" s="15">
        <v>640</v>
      </c>
      <c r="K22" s="40">
        <v>3</v>
      </c>
      <c r="L22" s="42">
        <v>862</v>
      </c>
      <c r="M22" s="43">
        <f>SUM(K22,I22,G22,E22)</f>
        <v>8</v>
      </c>
      <c r="N22" s="48">
        <f>SUM(F22,H22,J22,L22)</f>
        <v>2608</v>
      </c>
      <c r="Q22" s="47"/>
      <c r="R22" s="49"/>
      <c r="S22" s="47"/>
      <c r="T22" s="49"/>
      <c r="U22" s="47"/>
      <c r="V22" s="49"/>
      <c r="W22" s="47"/>
      <c r="X22" s="49"/>
      <c r="Y22" s="47"/>
      <c r="Z22" s="47"/>
      <c r="AA22" s="47"/>
      <c r="AB22" s="49"/>
      <c r="AC22" s="47"/>
      <c r="AD22" s="49"/>
      <c r="AE22" s="47"/>
      <c r="AF22" s="49"/>
      <c r="AG22" s="47"/>
      <c r="AH22" s="49"/>
      <c r="AI22" s="47"/>
      <c r="AJ22" s="49"/>
    </row>
    <row r="23" spans="1:36" s="24" customFormat="1" ht="13.2">
      <c r="A23" s="31"/>
      <c r="B23" s="38" t="s">
        <v>7</v>
      </c>
      <c r="C23" s="33">
        <v>101</v>
      </c>
      <c r="D23" s="39">
        <v>9534</v>
      </c>
      <c r="E23" s="34">
        <v>12</v>
      </c>
      <c r="F23" s="40">
        <v>807</v>
      </c>
      <c r="G23" s="14">
        <v>16</v>
      </c>
      <c r="H23" s="14">
        <v>1811</v>
      </c>
      <c r="I23" s="14">
        <v>18</v>
      </c>
      <c r="J23" s="15">
        <v>1225</v>
      </c>
      <c r="K23" s="40">
        <v>9</v>
      </c>
      <c r="L23" s="42">
        <v>1096</v>
      </c>
      <c r="M23" s="43">
        <f>SUM(K23,I23,G23,E23)</f>
        <v>55</v>
      </c>
      <c r="N23" s="48">
        <f>SUM(F23,H23,J23,L23)</f>
        <v>4939</v>
      </c>
      <c r="Q23" s="47"/>
      <c r="R23" s="49"/>
      <c r="S23" s="47"/>
      <c r="T23" s="49"/>
      <c r="U23" s="47"/>
      <c r="V23" s="49"/>
      <c r="W23" s="47"/>
      <c r="X23" s="49"/>
      <c r="Y23" s="47"/>
      <c r="Z23" s="47"/>
      <c r="AA23" s="47"/>
      <c r="AB23" s="49"/>
      <c r="AC23" s="47"/>
      <c r="AD23" s="49"/>
      <c r="AE23" s="47"/>
      <c r="AF23" s="49"/>
      <c r="AG23" s="47"/>
      <c r="AH23" s="49"/>
      <c r="AI23" s="47"/>
      <c r="AJ23" s="49"/>
    </row>
    <row r="24" spans="1:36" s="24" customFormat="1" ht="13.2">
      <c r="A24" s="31"/>
      <c r="B24" s="38"/>
      <c r="C24" s="33"/>
      <c r="D24" s="39"/>
      <c r="E24" s="50"/>
      <c r="F24" s="51"/>
      <c r="G24" s="52"/>
      <c r="H24" s="52"/>
      <c r="I24" s="52"/>
      <c r="J24" s="87"/>
      <c r="K24" s="50"/>
      <c r="L24" s="53"/>
      <c r="M24" s="54"/>
      <c r="N24" s="55"/>
      <c r="Q24" s="47"/>
      <c r="R24" s="49"/>
      <c r="S24" s="47"/>
      <c r="T24" s="49"/>
      <c r="U24" s="47"/>
      <c r="V24" s="49"/>
      <c r="W24" s="47"/>
      <c r="X24" s="49"/>
      <c r="Y24" s="47"/>
      <c r="Z24" s="56"/>
      <c r="AA24" s="47"/>
      <c r="AB24" s="49"/>
      <c r="AC24" s="47"/>
      <c r="AD24" s="49"/>
      <c r="AE24" s="47"/>
      <c r="AF24" s="49"/>
      <c r="AG24" s="47"/>
      <c r="AH24" s="49"/>
      <c r="AI24" s="47"/>
      <c r="AJ24" s="49"/>
    </row>
    <row r="25" spans="1:36" s="24" customFormat="1" ht="13.2">
      <c r="A25" s="31" t="s">
        <v>13</v>
      </c>
      <c r="B25" s="38" t="s">
        <v>6</v>
      </c>
      <c r="C25" s="33">
        <v>0</v>
      </c>
      <c r="D25" s="39">
        <v>0</v>
      </c>
      <c r="E25" s="34">
        <v>0</v>
      </c>
      <c r="F25" s="40">
        <v>0</v>
      </c>
      <c r="G25" s="14">
        <v>0</v>
      </c>
      <c r="H25" s="14">
        <v>0</v>
      </c>
      <c r="I25" s="14">
        <v>0</v>
      </c>
      <c r="J25" s="15">
        <v>0</v>
      </c>
      <c r="K25" s="40">
        <v>0</v>
      </c>
      <c r="L25" s="42">
        <v>0</v>
      </c>
      <c r="M25" s="43">
        <f>SUM(K25,I25,G25,E25)</f>
        <v>0</v>
      </c>
      <c r="N25" s="48">
        <f>SUM(F25,H25,J25,L25)</f>
        <v>0</v>
      </c>
      <c r="Q25" s="47"/>
      <c r="R25" s="49"/>
      <c r="S25" s="47"/>
      <c r="T25" s="49"/>
      <c r="U25" s="47"/>
      <c r="V25" s="49"/>
      <c r="W25" s="47"/>
      <c r="X25" s="49"/>
      <c r="Y25" s="47"/>
      <c r="Z25" s="47"/>
      <c r="AA25" s="47"/>
      <c r="AB25" s="49"/>
      <c r="AC25" s="47"/>
      <c r="AD25" s="49"/>
      <c r="AE25" s="47"/>
      <c r="AF25" s="49"/>
      <c r="AG25" s="47"/>
      <c r="AH25" s="49"/>
      <c r="AI25" s="47"/>
      <c r="AJ25" s="49"/>
    </row>
    <row r="26" spans="1:36" s="24" customFormat="1" ht="13.2">
      <c r="A26" s="31"/>
      <c r="B26" s="38" t="s">
        <v>7</v>
      </c>
      <c r="C26" s="33">
        <v>0</v>
      </c>
      <c r="D26" s="39">
        <v>0</v>
      </c>
      <c r="E26" s="34">
        <v>0</v>
      </c>
      <c r="F26" s="40">
        <v>0</v>
      </c>
      <c r="G26" s="14">
        <v>1</v>
      </c>
      <c r="H26" s="14">
        <v>289</v>
      </c>
      <c r="I26" s="14">
        <v>0</v>
      </c>
      <c r="J26" s="15">
        <v>0</v>
      </c>
      <c r="K26" s="40">
        <v>0</v>
      </c>
      <c r="L26" s="42">
        <v>0</v>
      </c>
      <c r="M26" s="43">
        <f>SUM(K26,I26,G26,E26)</f>
        <v>1</v>
      </c>
      <c r="N26" s="48">
        <f>SUM(F26,H26,J26,L26)</f>
        <v>289</v>
      </c>
      <c r="P26" s="57"/>
      <c r="Q26" s="47"/>
      <c r="R26" s="49"/>
      <c r="S26" s="47"/>
      <c r="T26" s="49"/>
      <c r="U26" s="47"/>
      <c r="V26" s="49"/>
      <c r="W26" s="47"/>
      <c r="X26" s="49"/>
      <c r="Y26" s="47"/>
      <c r="Z26" s="47"/>
      <c r="AA26" s="47"/>
      <c r="AB26" s="49"/>
      <c r="AC26" s="47"/>
      <c r="AD26" s="49"/>
      <c r="AE26" s="47"/>
      <c r="AF26" s="49"/>
      <c r="AG26" s="47"/>
      <c r="AH26" s="49"/>
      <c r="AI26" s="47"/>
      <c r="AJ26" s="49"/>
    </row>
    <row r="27" spans="1:36" s="24" customFormat="1" ht="13.2">
      <c r="A27" s="31"/>
      <c r="B27" s="38"/>
      <c r="C27" s="33"/>
      <c r="D27" s="39"/>
      <c r="E27" s="50"/>
      <c r="F27" s="51"/>
      <c r="G27" s="52"/>
      <c r="H27" s="52"/>
      <c r="I27" s="52"/>
      <c r="J27" s="87"/>
      <c r="K27" s="50"/>
      <c r="L27" s="53"/>
      <c r="M27" s="54"/>
      <c r="N27" s="55"/>
      <c r="Q27" s="47"/>
      <c r="R27" s="49"/>
      <c r="S27" s="47"/>
      <c r="T27" s="49"/>
      <c r="U27" s="47"/>
      <c r="V27" s="49"/>
      <c r="W27" s="47"/>
      <c r="X27" s="49"/>
      <c r="Y27" s="47"/>
      <c r="Z27" s="56"/>
      <c r="AA27" s="47"/>
      <c r="AB27" s="49"/>
      <c r="AC27" s="47"/>
      <c r="AD27" s="49"/>
      <c r="AE27" s="47"/>
      <c r="AF27" s="49"/>
      <c r="AG27" s="47"/>
      <c r="AH27" s="49"/>
      <c r="AI27" s="47"/>
      <c r="AJ27" s="49"/>
    </row>
    <row r="28" spans="1:36" s="24" customFormat="1" ht="13.2">
      <c r="A28" s="31" t="s">
        <v>14</v>
      </c>
      <c r="B28" s="38" t="s">
        <v>6</v>
      </c>
      <c r="C28" s="33">
        <v>5</v>
      </c>
      <c r="D28" s="39">
        <v>2231</v>
      </c>
      <c r="E28" s="34">
        <v>1</v>
      </c>
      <c r="F28" s="40">
        <v>1200</v>
      </c>
      <c r="G28" s="14">
        <v>2</v>
      </c>
      <c r="H28" s="14">
        <v>893</v>
      </c>
      <c r="I28" s="14">
        <v>0</v>
      </c>
      <c r="J28" s="15">
        <v>0</v>
      </c>
      <c r="K28" s="40">
        <v>1</v>
      </c>
      <c r="L28" s="42">
        <v>189</v>
      </c>
      <c r="M28" s="43">
        <f>SUM(K28,I28,G28,E28)</f>
        <v>4</v>
      </c>
      <c r="N28" s="48">
        <f>SUM(F28,H28,J28,L28)</f>
        <v>2282</v>
      </c>
      <c r="Q28" s="47"/>
      <c r="R28" s="49"/>
      <c r="S28" s="47"/>
      <c r="T28" s="49"/>
      <c r="U28" s="47"/>
      <c r="V28" s="49"/>
      <c r="W28" s="47"/>
      <c r="X28" s="49"/>
      <c r="Y28" s="47"/>
      <c r="Z28" s="47"/>
      <c r="AA28" s="47"/>
      <c r="AB28" s="49"/>
      <c r="AC28" s="47"/>
      <c r="AD28" s="49"/>
      <c r="AE28" s="47"/>
      <c r="AF28" s="49"/>
      <c r="AG28" s="47"/>
      <c r="AH28" s="49"/>
      <c r="AI28" s="47"/>
      <c r="AJ28" s="49"/>
    </row>
    <row r="29" spans="1:36" s="24" customFormat="1" ht="13.2">
      <c r="A29" s="31" t="s">
        <v>15</v>
      </c>
      <c r="B29" s="38" t="s">
        <v>7</v>
      </c>
      <c r="C29" s="33">
        <v>1</v>
      </c>
      <c r="D29" s="39">
        <v>250</v>
      </c>
      <c r="E29" s="34">
        <v>0</v>
      </c>
      <c r="F29" s="40">
        <v>0</v>
      </c>
      <c r="G29" s="14">
        <v>0</v>
      </c>
      <c r="H29" s="14">
        <v>0</v>
      </c>
      <c r="I29" s="14">
        <v>1</v>
      </c>
      <c r="J29" s="15">
        <v>255</v>
      </c>
      <c r="K29" s="40">
        <v>2</v>
      </c>
      <c r="L29" s="42">
        <v>41</v>
      </c>
      <c r="M29" s="43">
        <f>SUM(K29,I29,G29,E29)</f>
        <v>3</v>
      </c>
      <c r="N29" s="48">
        <f>SUM(F29,H29,J29,L29)</f>
        <v>296</v>
      </c>
      <c r="Q29" s="47"/>
      <c r="R29" s="49"/>
      <c r="S29" s="47"/>
      <c r="T29" s="49"/>
      <c r="U29" s="47"/>
      <c r="V29" s="49"/>
      <c r="W29" s="47"/>
      <c r="X29" s="49"/>
      <c r="Y29" s="47"/>
      <c r="Z29" s="47"/>
      <c r="AA29" s="47"/>
      <c r="AB29" s="49"/>
      <c r="AC29" s="47"/>
      <c r="AD29" s="49"/>
      <c r="AE29" s="47"/>
      <c r="AF29" s="49"/>
      <c r="AG29" s="47"/>
      <c r="AH29" s="49"/>
      <c r="AI29" s="47"/>
      <c r="AJ29" s="49"/>
    </row>
    <row r="30" spans="1:36" s="24" customFormat="1" ht="13.2">
      <c r="A30" s="31"/>
      <c r="B30" s="38"/>
      <c r="C30" s="33"/>
      <c r="D30" s="39"/>
      <c r="E30" s="50"/>
      <c r="F30" s="51"/>
      <c r="G30" s="52"/>
      <c r="H30" s="52"/>
      <c r="I30" s="52"/>
      <c r="J30" s="87"/>
      <c r="K30" s="50"/>
      <c r="L30" s="53"/>
      <c r="M30" s="54"/>
      <c r="N30" s="55"/>
      <c r="P30" s="58"/>
      <c r="Q30" s="47"/>
      <c r="R30" s="49"/>
      <c r="S30" s="47"/>
      <c r="T30" s="49"/>
      <c r="U30" s="47"/>
      <c r="V30" s="49"/>
      <c r="W30" s="47"/>
      <c r="X30" s="49"/>
      <c r="Y30" s="47"/>
      <c r="Z30" s="47"/>
      <c r="AA30" s="47"/>
      <c r="AB30" s="49"/>
      <c r="AC30" s="47"/>
      <c r="AD30" s="49"/>
      <c r="AE30" s="47"/>
      <c r="AF30" s="49"/>
      <c r="AG30" s="47"/>
      <c r="AH30" s="49"/>
      <c r="AI30" s="47"/>
      <c r="AJ30" s="49"/>
    </row>
    <row r="31" spans="1:36" s="24" customFormat="1" ht="13.2">
      <c r="A31" s="31" t="s">
        <v>18</v>
      </c>
      <c r="B31" s="38" t="s">
        <v>6</v>
      </c>
      <c r="C31" s="33">
        <v>0</v>
      </c>
      <c r="D31" s="39">
        <v>0</v>
      </c>
      <c r="E31" s="34">
        <v>0</v>
      </c>
      <c r="F31" s="40">
        <v>0</v>
      </c>
      <c r="G31" s="14">
        <v>0</v>
      </c>
      <c r="H31" s="14">
        <v>0</v>
      </c>
      <c r="I31" s="14">
        <v>0</v>
      </c>
      <c r="J31" s="15">
        <v>0</v>
      </c>
      <c r="K31" s="34">
        <v>0</v>
      </c>
      <c r="L31" s="42">
        <v>0</v>
      </c>
      <c r="M31" s="43">
        <f>SUM(K31,I31,G31,E31)</f>
        <v>0</v>
      </c>
      <c r="N31" s="48">
        <f>SUM(F31,H31,J31,L31)</f>
        <v>0</v>
      </c>
      <c r="Q31" s="47"/>
      <c r="R31" s="49"/>
      <c r="S31" s="47"/>
      <c r="T31" s="49"/>
      <c r="U31" s="47"/>
      <c r="V31" s="49"/>
      <c r="W31" s="47"/>
      <c r="X31" s="49"/>
      <c r="Y31" s="47"/>
      <c r="Z31" s="47"/>
      <c r="AA31" s="47"/>
      <c r="AB31" s="49"/>
      <c r="AC31" s="47"/>
      <c r="AD31" s="49"/>
      <c r="AE31" s="47"/>
      <c r="AF31" s="49"/>
      <c r="AG31" s="47"/>
      <c r="AH31" s="49"/>
      <c r="AI31" s="47"/>
      <c r="AJ31" s="49"/>
    </row>
    <row r="32" spans="1:36" s="24" customFormat="1" ht="13.2">
      <c r="A32" s="31"/>
      <c r="B32" s="38" t="s">
        <v>7</v>
      </c>
      <c r="C32" s="33">
        <v>0</v>
      </c>
      <c r="D32" s="39">
        <v>0</v>
      </c>
      <c r="E32" s="34">
        <v>0</v>
      </c>
      <c r="F32" s="40">
        <v>0</v>
      </c>
      <c r="G32" s="14">
        <v>0</v>
      </c>
      <c r="H32" s="14">
        <v>0</v>
      </c>
      <c r="I32" s="14">
        <v>0</v>
      </c>
      <c r="J32" s="15">
        <v>0</v>
      </c>
      <c r="K32" s="34">
        <v>0</v>
      </c>
      <c r="L32" s="42">
        <v>0</v>
      </c>
      <c r="M32" s="43">
        <f>SUM(K32,I32,G32,E32)</f>
        <v>0</v>
      </c>
      <c r="N32" s="48">
        <f>SUM(F32,H32,J32,L32)</f>
        <v>0</v>
      </c>
      <c r="P32" s="57"/>
      <c r="Q32" s="47"/>
      <c r="R32" s="49"/>
      <c r="S32" s="47"/>
      <c r="T32" s="49"/>
      <c r="U32" s="47"/>
      <c r="V32" s="49"/>
      <c r="W32" s="47"/>
      <c r="X32" s="49"/>
      <c r="Y32" s="47"/>
      <c r="Z32" s="47"/>
      <c r="AA32" s="47"/>
      <c r="AB32" s="49"/>
      <c r="AC32" s="47"/>
      <c r="AD32" s="49"/>
      <c r="AE32" s="47"/>
      <c r="AF32" s="49"/>
      <c r="AG32" s="47"/>
      <c r="AH32" s="49"/>
      <c r="AI32" s="47"/>
      <c r="AJ32" s="49"/>
    </row>
    <row r="33" spans="1:36" s="24" customFormat="1" ht="13.2">
      <c r="A33" s="31"/>
      <c r="B33" s="38"/>
      <c r="C33" s="33"/>
      <c r="D33" s="39"/>
      <c r="E33" s="50"/>
      <c r="F33" s="51"/>
      <c r="G33" s="52"/>
      <c r="H33" s="52"/>
      <c r="I33" s="52"/>
      <c r="J33" s="87"/>
      <c r="K33" s="50"/>
      <c r="L33" s="53"/>
      <c r="M33" s="54"/>
      <c r="N33" s="55"/>
      <c r="Q33" s="47"/>
      <c r="R33" s="49"/>
      <c r="S33" s="47"/>
      <c r="T33" s="49"/>
      <c r="U33" s="47"/>
      <c r="V33" s="49"/>
      <c r="W33" s="47"/>
      <c r="X33" s="49"/>
      <c r="Y33" s="47"/>
      <c r="Z33" s="56"/>
      <c r="AA33" s="47"/>
      <c r="AB33" s="49"/>
      <c r="AC33" s="47"/>
      <c r="AD33" s="49"/>
      <c r="AE33" s="47"/>
      <c r="AF33" s="49"/>
      <c r="AG33" s="47"/>
      <c r="AH33" s="49"/>
      <c r="AI33" s="47"/>
      <c r="AJ33" s="49"/>
    </row>
    <row r="34" spans="1:36" s="24" customFormat="1" ht="13.2">
      <c r="A34" s="31" t="s">
        <v>39</v>
      </c>
      <c r="B34" s="38"/>
      <c r="C34" s="33">
        <v>61</v>
      </c>
      <c r="D34" s="39">
        <v>44461</v>
      </c>
      <c r="E34" s="34">
        <v>14</v>
      </c>
      <c r="F34" s="40">
        <v>3310</v>
      </c>
      <c r="G34" s="14">
        <v>9</v>
      </c>
      <c r="H34" s="14">
        <v>3431</v>
      </c>
      <c r="I34" s="14">
        <v>11</v>
      </c>
      <c r="J34" s="15">
        <v>5219</v>
      </c>
      <c r="K34" s="40">
        <v>10</v>
      </c>
      <c r="L34" s="42">
        <v>18342</v>
      </c>
      <c r="M34" s="43">
        <f>SUM(K34,I34,G34,E34)</f>
        <v>44</v>
      </c>
      <c r="N34" s="48">
        <f>SUM(F34,H34,J34,L34)</f>
        <v>30302</v>
      </c>
      <c r="Q34" s="47"/>
      <c r="R34" s="49"/>
      <c r="S34" s="47"/>
      <c r="T34" s="49"/>
      <c r="U34" s="47"/>
      <c r="V34" s="49"/>
      <c r="W34" s="47"/>
      <c r="X34" s="49"/>
      <c r="Y34" s="47"/>
      <c r="Z34" s="47"/>
      <c r="AA34" s="47"/>
      <c r="AB34" s="49"/>
      <c r="AC34" s="47"/>
      <c r="AD34" s="49"/>
      <c r="AE34" s="47"/>
      <c r="AF34" s="49"/>
      <c r="AG34" s="47"/>
      <c r="AH34" s="49"/>
      <c r="AI34" s="47"/>
      <c r="AJ34" s="49"/>
    </row>
    <row r="35" spans="1:36" s="24" customFormat="1" ht="13.2">
      <c r="A35" s="31"/>
      <c r="B35" s="38"/>
      <c r="C35" s="33"/>
      <c r="D35" s="39"/>
      <c r="E35" s="50"/>
      <c r="F35" s="51"/>
      <c r="G35" s="52"/>
      <c r="H35" s="52"/>
      <c r="I35" s="52"/>
      <c r="J35" s="87"/>
      <c r="K35" s="50"/>
      <c r="L35" s="53"/>
      <c r="M35" s="54"/>
      <c r="N35" s="55"/>
      <c r="Q35" s="47"/>
      <c r="R35" s="49"/>
      <c r="S35" s="47"/>
      <c r="T35" s="49"/>
      <c r="U35" s="47"/>
      <c r="V35" s="49"/>
      <c r="W35" s="47"/>
      <c r="X35" s="49"/>
      <c r="Y35" s="47"/>
      <c r="Z35" s="56"/>
      <c r="AA35" s="47"/>
      <c r="AB35" s="49"/>
      <c r="AC35" s="47"/>
      <c r="AD35" s="49"/>
      <c r="AE35" s="47"/>
      <c r="AF35" s="49"/>
      <c r="AG35" s="47"/>
      <c r="AH35" s="49"/>
      <c r="AI35" s="47"/>
      <c r="AJ35" s="49"/>
    </row>
    <row r="36" spans="1:36" s="24" customFormat="1" ht="13.2">
      <c r="A36" s="31" t="s">
        <v>16</v>
      </c>
      <c r="B36" s="38"/>
      <c r="C36" s="33">
        <v>531</v>
      </c>
      <c r="D36" s="39">
        <v>33283</v>
      </c>
      <c r="E36" s="34">
        <v>107</v>
      </c>
      <c r="F36" s="40">
        <v>2529</v>
      </c>
      <c r="G36" s="14">
        <v>59</v>
      </c>
      <c r="H36" s="14">
        <v>2055</v>
      </c>
      <c r="I36" s="14">
        <v>105</v>
      </c>
      <c r="J36" s="15">
        <v>2776</v>
      </c>
      <c r="K36" s="40">
        <v>78</v>
      </c>
      <c r="L36" s="42">
        <v>2624</v>
      </c>
      <c r="M36" s="43">
        <f>SUM(K36,I36,G36,E36)</f>
        <v>349</v>
      </c>
      <c r="N36" s="48">
        <f>SUM(F36,H36,J36,L36)</f>
        <v>9984</v>
      </c>
      <c r="O36" s="58"/>
      <c r="P36" s="58"/>
      <c r="Q36" s="47"/>
      <c r="R36" s="49"/>
      <c r="S36" s="47"/>
      <c r="T36" s="49"/>
      <c r="U36" s="47"/>
      <c r="V36" s="49"/>
      <c r="W36" s="47"/>
      <c r="X36" s="49"/>
      <c r="Y36" s="47"/>
      <c r="Z36" s="47"/>
      <c r="AA36" s="47"/>
      <c r="AB36" s="49"/>
      <c r="AC36" s="47"/>
      <c r="AD36" s="49"/>
      <c r="AE36" s="47"/>
      <c r="AF36" s="49"/>
      <c r="AG36" s="47"/>
      <c r="AH36" s="49"/>
      <c r="AI36" s="47"/>
      <c r="AJ36" s="49"/>
    </row>
    <row r="37" spans="1:36" s="24" customFormat="1" ht="13.2">
      <c r="A37" s="31"/>
      <c r="B37" s="38"/>
      <c r="C37" s="33"/>
      <c r="D37" s="39"/>
      <c r="E37" s="34"/>
      <c r="F37" s="40"/>
      <c r="G37" s="41"/>
      <c r="H37" s="14"/>
      <c r="I37" s="14"/>
      <c r="J37" s="14"/>
      <c r="K37" s="34"/>
      <c r="L37" s="42"/>
      <c r="M37" s="43"/>
      <c r="N37" s="59"/>
      <c r="P37" s="58"/>
      <c r="Q37" s="47"/>
      <c r="R37" s="47"/>
      <c r="S37" s="47"/>
      <c r="T37" s="47"/>
      <c r="U37" s="47"/>
      <c r="V37" s="47"/>
      <c r="W37" s="47"/>
      <c r="X37" s="47"/>
      <c r="Y37" s="47"/>
      <c r="Z37" s="46"/>
      <c r="AA37" s="47"/>
      <c r="AB37" s="47"/>
      <c r="AC37" s="47"/>
      <c r="AD37" s="47"/>
      <c r="AE37" s="47"/>
      <c r="AF37" s="47"/>
      <c r="AG37" s="47"/>
      <c r="AH37" s="47"/>
      <c r="AI37" s="47"/>
      <c r="AJ37" s="47"/>
    </row>
    <row r="38" spans="1:36" s="68" customFormat="1" ht="13.2">
      <c r="A38" s="60" t="s">
        <v>0</v>
      </c>
      <c r="B38" s="61"/>
      <c r="C38" s="62">
        <v>1082</v>
      </c>
      <c r="D38" s="63">
        <v>156229</v>
      </c>
      <c r="E38" s="64">
        <v>207</v>
      </c>
      <c r="F38" s="65">
        <v>18136</v>
      </c>
      <c r="G38" s="64">
        <v>168</v>
      </c>
      <c r="H38" s="65">
        <v>14122</v>
      </c>
      <c r="I38" s="85">
        <v>227</v>
      </c>
      <c r="J38" s="86">
        <v>17059</v>
      </c>
      <c r="K38" s="64">
        <v>201</v>
      </c>
      <c r="L38" s="88">
        <v>39583</v>
      </c>
      <c r="M38" s="66">
        <f>SUM(K38,I38,G38,E38)</f>
        <v>803</v>
      </c>
      <c r="N38" s="67">
        <f>SUM(F38,H38,J38,L38)</f>
        <v>88900</v>
      </c>
      <c r="Q38" s="47"/>
      <c r="R38" s="46"/>
      <c r="S38" s="47"/>
      <c r="T38" s="46"/>
      <c r="U38" s="47"/>
      <c r="V38" s="46"/>
      <c r="W38" s="47"/>
      <c r="X38" s="46"/>
      <c r="Y38" s="47"/>
      <c r="Z38" s="49"/>
      <c r="AA38" s="47"/>
      <c r="AB38" s="46"/>
      <c r="AC38" s="47"/>
      <c r="AD38" s="46"/>
      <c r="AE38" s="47"/>
      <c r="AF38" s="46"/>
      <c r="AG38" s="47"/>
      <c r="AH38" s="46"/>
      <c r="AI38" s="47"/>
      <c r="AJ38" s="46"/>
    </row>
    <row r="39" spans="1:36" s="24" customFormat="1" ht="13.2" thickBot="1">
      <c r="A39" s="69"/>
      <c r="B39" s="70"/>
      <c r="C39" s="71"/>
      <c r="D39" s="71"/>
      <c r="E39" s="72"/>
      <c r="F39" s="73"/>
      <c r="G39" s="73"/>
      <c r="H39" s="73"/>
      <c r="I39" s="73"/>
      <c r="J39" s="73"/>
      <c r="K39" s="73"/>
      <c r="L39" s="73"/>
      <c r="M39" s="74"/>
      <c r="N39" s="75"/>
      <c r="O39" s="21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</row>
    <row r="40" spans="1:36" s="19" customFormat="1" ht="15.6" thickTop="1">
      <c r="A40" s="76" t="s">
        <v>22</v>
      </c>
      <c r="B40" s="77"/>
      <c r="C40" s="78" t="s">
        <v>23</v>
      </c>
      <c r="D40" s="78"/>
      <c r="E40" s="76" t="s">
        <v>24</v>
      </c>
      <c r="F40" s="77"/>
      <c r="G40" s="76" t="s">
        <v>19</v>
      </c>
      <c r="H40" s="77"/>
      <c r="I40" s="21"/>
      <c r="J40" s="21"/>
      <c r="K40" s="21"/>
      <c r="L40" s="21"/>
      <c r="M40" s="21"/>
      <c r="N40" s="21"/>
      <c r="O40" s="21"/>
    </row>
    <row r="41" spans="1:36" s="19" customFormat="1" ht="9.6">
      <c r="A41" s="79" t="s">
        <v>17</v>
      </c>
      <c r="B41" s="79"/>
      <c r="C41" s="80"/>
      <c r="D41" s="80"/>
      <c r="E41" s="79"/>
      <c r="F41" s="79"/>
      <c r="G41" s="79"/>
      <c r="H41" s="81"/>
      <c r="I41" s="82"/>
      <c r="J41" s="82"/>
      <c r="K41" s="82"/>
      <c r="L41" s="82"/>
      <c r="M41" s="82"/>
      <c r="N41" s="82"/>
      <c r="O41" s="21"/>
    </row>
    <row r="44" spans="1:36" s="24" customFormat="1" ht="10.199999999999999">
      <c r="A44" s="68"/>
      <c r="B44" s="21"/>
      <c r="C44" s="22"/>
      <c r="D44" s="22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</row>
    <row r="45" spans="1:36" s="24" customFormat="1" ht="7.5" customHeight="1">
      <c r="B45" s="21"/>
      <c r="C45" s="22"/>
      <c r="D45" s="22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</row>
  </sheetData>
  <mergeCells count="18">
    <mergeCell ref="A1:N1"/>
    <mergeCell ref="I7:J7"/>
    <mergeCell ref="K7:L7"/>
    <mergeCell ref="M7:N7"/>
    <mergeCell ref="A7:B8"/>
    <mergeCell ref="C7:D7"/>
    <mergeCell ref="E7:F7"/>
    <mergeCell ref="G7:H7"/>
    <mergeCell ref="Q7:R7"/>
    <mergeCell ref="S7:T7"/>
    <mergeCell ref="U7:V7"/>
    <mergeCell ref="W7:X7"/>
    <mergeCell ref="AG7:AH7"/>
    <mergeCell ref="AI7:AJ7"/>
    <mergeCell ref="Y7:Z7"/>
    <mergeCell ref="AA7:AB7"/>
    <mergeCell ref="AC7:AD7"/>
    <mergeCell ref="AE7:AF7"/>
  </mergeCells>
  <phoneticPr fontId="3" type="noConversion"/>
  <printOptions horizontalCentered="1"/>
  <pageMargins left="0.75" right="0.75" top="1" bottom="1" header="0.5" footer="0.5"/>
  <pageSetup scale="78" orientation="landscape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AJ45"/>
  <sheetViews>
    <sheetView zoomScaleNormal="100" workbookViewId="0">
      <selection sqref="A1:N1"/>
    </sheetView>
  </sheetViews>
  <sheetFormatPr defaultRowHeight="12.6"/>
  <cols>
    <col min="1" max="1" width="14.109375" customWidth="1"/>
    <col min="2" max="2" width="2.33203125" bestFit="1" customWidth="1"/>
    <col min="3" max="3" width="6.5546875" style="83" bestFit="1" customWidth="1"/>
    <col min="4" max="4" width="9" style="83" customWidth="1"/>
    <col min="5" max="5" width="8.44140625" bestFit="1" customWidth="1"/>
    <col min="6" max="6" width="11.88671875" bestFit="1" customWidth="1"/>
    <col min="7" max="7" width="7.88671875" bestFit="1" customWidth="1"/>
    <col min="8" max="8" width="11.5546875" bestFit="1" customWidth="1"/>
    <col min="9" max="9" width="8.6640625" customWidth="1"/>
    <col min="10" max="10" width="11.6640625" bestFit="1" customWidth="1"/>
    <col min="11" max="11" width="6.6640625" bestFit="1" customWidth="1"/>
    <col min="12" max="12" width="10.109375" customWidth="1"/>
    <col min="13" max="13" width="8" bestFit="1" customWidth="1"/>
    <col min="14" max="14" width="12.88671875" bestFit="1" customWidth="1"/>
    <col min="16" max="16" width="10.5546875" bestFit="1" customWidth="1"/>
  </cols>
  <sheetData>
    <row r="1" spans="1:36" s="18" customFormat="1" ht="17.399999999999999">
      <c r="A1" s="567" t="s">
        <v>34</v>
      </c>
      <c r="B1" s="567"/>
      <c r="C1" s="567"/>
      <c r="D1" s="567"/>
      <c r="E1" s="567"/>
      <c r="F1" s="567"/>
      <c r="G1" s="567"/>
      <c r="H1" s="567"/>
      <c r="I1" s="567"/>
      <c r="J1" s="567"/>
      <c r="K1" s="567"/>
      <c r="L1" s="567"/>
      <c r="M1" s="567"/>
      <c r="N1" s="567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</row>
    <row r="2" spans="1:36" s="18" customFormat="1" ht="17.399999999999999">
      <c r="A2" s="505" t="s">
        <v>26</v>
      </c>
      <c r="B2" s="505"/>
      <c r="C2" s="505"/>
      <c r="D2" s="505"/>
      <c r="E2" s="505"/>
      <c r="F2" s="505"/>
      <c r="G2" s="505"/>
      <c r="H2" s="505"/>
      <c r="I2" s="505"/>
      <c r="J2" s="505"/>
      <c r="K2" s="505"/>
      <c r="L2" s="505"/>
      <c r="M2" s="505"/>
      <c r="N2" s="505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</row>
    <row r="3" spans="1:36" s="18" customFormat="1" ht="17.399999999999999">
      <c r="A3" s="105" t="s">
        <v>124</v>
      </c>
      <c r="B3" s="505"/>
      <c r="C3" s="505"/>
      <c r="D3" s="505"/>
      <c r="E3" s="505"/>
      <c r="F3" s="505"/>
      <c r="G3" s="505"/>
      <c r="H3" s="505"/>
      <c r="I3" s="505"/>
      <c r="J3" s="505"/>
      <c r="K3" s="505"/>
      <c r="L3" s="505"/>
      <c r="M3" s="505"/>
      <c r="N3" s="505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</row>
    <row r="4" spans="1:36" s="18" customFormat="1" ht="17.399999999999999">
      <c r="A4" s="505"/>
      <c r="B4" s="505"/>
      <c r="C4" s="505"/>
      <c r="D4" s="505"/>
      <c r="E4" s="505"/>
      <c r="F4" s="505"/>
      <c r="G4" s="505"/>
      <c r="H4" s="505"/>
      <c r="I4" s="505"/>
      <c r="J4" s="505"/>
      <c r="K4" s="505"/>
      <c r="L4" s="505"/>
      <c r="M4" s="505"/>
      <c r="N4" s="505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</row>
    <row r="5" spans="1:36" s="24" customFormat="1">
      <c r="A5" s="20" t="s">
        <v>3</v>
      </c>
      <c r="B5" s="21"/>
      <c r="C5" s="22"/>
      <c r="D5" s="22"/>
      <c r="E5" s="21"/>
      <c r="F5" s="21"/>
      <c r="G5" s="21"/>
      <c r="H5" s="23"/>
      <c r="I5" s="21"/>
      <c r="J5" s="21"/>
      <c r="K5" s="21"/>
      <c r="L5" s="21"/>
      <c r="M5" s="21"/>
      <c r="N5" s="21"/>
      <c r="O5" s="21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</row>
    <row r="6" spans="1:36" s="24" customFormat="1" ht="7.5" customHeight="1" thickBot="1">
      <c r="A6" s="20"/>
      <c r="B6" s="21"/>
      <c r="C6" s="22"/>
      <c r="D6" s="22"/>
      <c r="E6" s="21"/>
      <c r="F6" s="21"/>
      <c r="G6" s="21"/>
      <c r="H6" s="23"/>
      <c r="I6" s="21"/>
      <c r="J6" s="21"/>
      <c r="K6" s="21"/>
      <c r="L6" s="21"/>
      <c r="M6" s="21"/>
      <c r="N6" s="21"/>
      <c r="O6" s="21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</row>
    <row r="7" spans="1:36" s="24" customFormat="1" ht="11.1" customHeight="1" thickTop="1">
      <c r="A7" s="568" t="s">
        <v>4</v>
      </c>
      <c r="B7" s="569"/>
      <c r="C7" s="572" t="s">
        <v>25</v>
      </c>
      <c r="D7" s="573"/>
      <c r="E7" s="574" t="s">
        <v>45</v>
      </c>
      <c r="F7" s="575"/>
      <c r="G7" s="576" t="s">
        <v>46</v>
      </c>
      <c r="H7" s="576"/>
      <c r="I7" s="574" t="s">
        <v>47</v>
      </c>
      <c r="J7" s="577"/>
      <c r="K7" s="574" t="s">
        <v>48</v>
      </c>
      <c r="L7" s="575"/>
      <c r="M7" s="578" t="s">
        <v>26</v>
      </c>
      <c r="N7" s="579"/>
      <c r="Q7" s="566"/>
      <c r="R7" s="566"/>
      <c r="S7" s="566"/>
      <c r="T7" s="566"/>
      <c r="U7" s="566"/>
      <c r="V7" s="566"/>
      <c r="W7" s="566"/>
      <c r="X7" s="566"/>
      <c r="Y7" s="565"/>
      <c r="Z7" s="565"/>
      <c r="AA7" s="566"/>
      <c r="AB7" s="566"/>
      <c r="AC7" s="566"/>
      <c r="AD7" s="566"/>
      <c r="AE7" s="566"/>
      <c r="AF7" s="566"/>
      <c r="AG7" s="566"/>
      <c r="AH7" s="566"/>
      <c r="AI7" s="565"/>
      <c r="AJ7" s="565"/>
    </row>
    <row r="8" spans="1:36" s="24" customFormat="1" ht="11.1" customHeight="1">
      <c r="A8" s="570"/>
      <c r="B8" s="571"/>
      <c r="C8" s="25" t="s">
        <v>2</v>
      </c>
      <c r="D8" s="25" t="s">
        <v>5</v>
      </c>
      <c r="E8" s="26" t="s">
        <v>2</v>
      </c>
      <c r="F8" s="27" t="s">
        <v>5</v>
      </c>
      <c r="G8" s="26" t="s">
        <v>2</v>
      </c>
      <c r="H8" s="26" t="s">
        <v>5</v>
      </c>
      <c r="I8" s="26" t="s">
        <v>2</v>
      </c>
      <c r="J8" s="26" t="s">
        <v>5</v>
      </c>
      <c r="K8" s="26" t="s">
        <v>2</v>
      </c>
      <c r="L8" s="28" t="s">
        <v>5</v>
      </c>
      <c r="M8" s="29" t="s">
        <v>2</v>
      </c>
      <c r="N8" s="30" t="s">
        <v>5</v>
      </c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</row>
    <row r="9" spans="1:36" s="24" customFormat="1" ht="7.5" customHeight="1">
      <c r="A9" s="31"/>
      <c r="B9" s="32"/>
      <c r="C9" s="33"/>
      <c r="D9" s="33"/>
      <c r="E9" s="34"/>
      <c r="F9" s="34"/>
      <c r="G9" s="35"/>
      <c r="H9" s="35"/>
      <c r="I9" s="35"/>
      <c r="J9" s="35"/>
      <c r="K9" s="35"/>
      <c r="L9" s="35"/>
      <c r="M9" s="36"/>
      <c r="N9" s="37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</row>
    <row r="10" spans="1:36" s="24" customFormat="1" ht="13.2">
      <c r="A10" s="31" t="s">
        <v>1</v>
      </c>
      <c r="B10" s="38" t="s">
        <v>6</v>
      </c>
      <c r="C10" s="33">
        <v>402</v>
      </c>
      <c r="D10" s="39">
        <v>38475</v>
      </c>
      <c r="E10" s="34">
        <v>59</v>
      </c>
      <c r="F10" s="40">
        <v>6251</v>
      </c>
      <c r="G10" s="14">
        <v>50</v>
      </c>
      <c r="H10" s="14">
        <v>4047</v>
      </c>
      <c r="I10" s="14">
        <v>74</v>
      </c>
      <c r="J10" s="15">
        <v>6539</v>
      </c>
      <c r="K10" s="40">
        <v>66</v>
      </c>
      <c r="L10" s="42">
        <v>5897</v>
      </c>
      <c r="M10" s="43">
        <f>SUM(K10,I10,G10,E10)</f>
        <v>249</v>
      </c>
      <c r="N10" s="44">
        <f>SUM(F10,H10,J10,L10)</f>
        <v>22734</v>
      </c>
      <c r="O10" s="45"/>
      <c r="R10" s="46"/>
      <c r="S10" s="47"/>
      <c r="T10" s="46"/>
      <c r="U10" s="47"/>
      <c r="V10" s="46"/>
      <c r="W10" s="47"/>
      <c r="X10" s="46"/>
      <c r="Y10" s="47"/>
      <c r="Z10" s="47"/>
      <c r="AA10" s="47"/>
      <c r="AB10" s="46"/>
      <c r="AC10" s="47"/>
      <c r="AD10" s="46"/>
      <c r="AE10" s="47"/>
      <c r="AF10" s="46"/>
      <c r="AG10" s="47"/>
      <c r="AH10" s="46"/>
      <c r="AI10" s="47"/>
      <c r="AJ10" s="46"/>
    </row>
    <row r="11" spans="1:36" s="24" customFormat="1" ht="13.2">
      <c r="A11" s="31"/>
      <c r="B11" s="38" t="s">
        <v>7</v>
      </c>
      <c r="C11" s="33">
        <v>121</v>
      </c>
      <c r="D11" s="39">
        <v>4419</v>
      </c>
      <c r="E11" s="34">
        <v>22</v>
      </c>
      <c r="F11" s="40">
        <v>867</v>
      </c>
      <c r="G11" s="14">
        <v>29</v>
      </c>
      <c r="H11" s="14">
        <v>1088</v>
      </c>
      <c r="I11" s="14">
        <v>26</v>
      </c>
      <c r="J11" s="15">
        <v>993</v>
      </c>
      <c r="K11" s="40">
        <v>28</v>
      </c>
      <c r="L11" s="42">
        <v>936</v>
      </c>
      <c r="M11" s="43">
        <f>SUM(K11,I11,G11,E11)</f>
        <v>105</v>
      </c>
      <c r="N11" s="48">
        <f>SUM(F11,H11,J11,L11)</f>
        <v>3884</v>
      </c>
      <c r="Q11" s="47"/>
      <c r="R11" s="49"/>
      <c r="S11" s="47"/>
      <c r="T11" s="49"/>
      <c r="U11" s="47"/>
      <c r="V11" s="49"/>
      <c r="W11" s="47"/>
      <c r="X11" s="49"/>
      <c r="Y11" s="47"/>
      <c r="Z11" s="47"/>
      <c r="AA11" s="47"/>
      <c r="AB11" s="49"/>
      <c r="AC11" s="47"/>
      <c r="AD11" s="49"/>
      <c r="AE11" s="47"/>
      <c r="AF11" s="49"/>
      <c r="AG11" s="47"/>
      <c r="AH11" s="49"/>
      <c r="AI11" s="47"/>
      <c r="AJ11" s="49"/>
    </row>
    <row r="12" spans="1:36" s="24" customFormat="1" ht="13.2">
      <c r="A12" s="31"/>
      <c r="B12" s="38"/>
      <c r="C12" s="33"/>
      <c r="D12" s="39"/>
      <c r="E12" s="50"/>
      <c r="F12" s="51"/>
      <c r="G12" s="52"/>
      <c r="H12" s="52"/>
      <c r="I12" s="52"/>
      <c r="J12" s="87"/>
      <c r="K12" s="50"/>
      <c r="L12" s="53"/>
      <c r="M12" s="54"/>
      <c r="N12" s="55"/>
      <c r="Q12" s="47"/>
      <c r="R12" s="49"/>
      <c r="S12" s="47"/>
      <c r="T12" s="49"/>
      <c r="U12" s="47"/>
      <c r="V12" s="49"/>
      <c r="W12" s="47"/>
      <c r="X12" s="49"/>
      <c r="Y12" s="47"/>
      <c r="Z12" s="56"/>
      <c r="AA12" s="47"/>
      <c r="AB12" s="49"/>
      <c r="AC12" s="47"/>
      <c r="AD12" s="49"/>
      <c r="AE12" s="47"/>
      <c r="AF12" s="49"/>
      <c r="AG12" s="47"/>
      <c r="AH12" s="49"/>
      <c r="AI12" s="47"/>
      <c r="AJ12" s="49"/>
    </row>
    <row r="13" spans="1:36" s="24" customFormat="1" ht="13.2">
      <c r="A13" s="31" t="s">
        <v>8</v>
      </c>
      <c r="B13" s="38" t="s">
        <v>6</v>
      </c>
      <c r="C13" s="33">
        <v>4</v>
      </c>
      <c r="D13" s="39">
        <v>2350</v>
      </c>
      <c r="E13" s="34">
        <v>0</v>
      </c>
      <c r="F13" s="40">
        <v>0</v>
      </c>
      <c r="G13" s="14">
        <v>0</v>
      </c>
      <c r="H13" s="14">
        <v>0</v>
      </c>
      <c r="I13" s="14">
        <v>0</v>
      </c>
      <c r="J13" s="15">
        <v>0</v>
      </c>
      <c r="K13" s="40">
        <v>1</v>
      </c>
      <c r="L13" s="42">
        <v>212</v>
      </c>
      <c r="M13" s="43">
        <f>SUM(K13,I13,G13,E13)</f>
        <v>1</v>
      </c>
      <c r="N13" s="48">
        <f>SUM(F13,H13,J13,L13)</f>
        <v>212</v>
      </c>
      <c r="Q13" s="47"/>
      <c r="R13" s="49"/>
      <c r="S13" s="47"/>
      <c r="T13" s="49"/>
      <c r="U13" s="47"/>
      <c r="V13" s="49"/>
      <c r="W13" s="47"/>
      <c r="X13" s="49"/>
      <c r="Y13" s="47"/>
      <c r="Z13" s="47"/>
      <c r="AA13" s="47"/>
      <c r="AB13" s="49"/>
      <c r="AC13" s="47"/>
      <c r="AD13" s="49"/>
      <c r="AE13" s="47"/>
      <c r="AF13" s="49"/>
      <c r="AG13" s="47"/>
      <c r="AH13" s="49"/>
      <c r="AI13" s="47"/>
      <c r="AJ13" s="49"/>
    </row>
    <row r="14" spans="1:36" s="24" customFormat="1" ht="13.2">
      <c r="A14" s="31" t="s">
        <v>9</v>
      </c>
      <c r="B14" s="38" t="s">
        <v>7</v>
      </c>
      <c r="C14" s="33">
        <v>1</v>
      </c>
      <c r="D14" s="39">
        <v>66</v>
      </c>
      <c r="E14" s="34">
        <v>1</v>
      </c>
      <c r="F14" s="40">
        <v>8</v>
      </c>
      <c r="G14" s="14">
        <v>3</v>
      </c>
      <c r="H14" s="14">
        <v>150</v>
      </c>
      <c r="I14" s="14">
        <v>0</v>
      </c>
      <c r="J14" s="15">
        <v>0</v>
      </c>
      <c r="K14" s="40">
        <v>0</v>
      </c>
      <c r="L14" s="42">
        <v>0</v>
      </c>
      <c r="M14" s="43">
        <f>SUM(K14,I14,G14,E14)</f>
        <v>4</v>
      </c>
      <c r="N14" s="48">
        <f>SUM(F14,H14,J14,L14)</f>
        <v>158</v>
      </c>
      <c r="Q14" s="47"/>
      <c r="R14" s="49"/>
      <c r="S14" s="47"/>
      <c r="T14" s="49"/>
      <c r="U14" s="47"/>
      <c r="V14" s="49"/>
      <c r="W14" s="47"/>
      <c r="X14" s="49"/>
      <c r="Y14" s="47"/>
      <c r="Z14" s="47"/>
      <c r="AA14" s="47"/>
      <c r="AB14" s="49"/>
      <c r="AC14" s="47"/>
      <c r="AD14" s="49"/>
      <c r="AE14" s="47"/>
      <c r="AF14" s="49"/>
      <c r="AG14" s="47"/>
      <c r="AH14" s="49"/>
      <c r="AI14" s="47"/>
      <c r="AJ14" s="49"/>
    </row>
    <row r="15" spans="1:36" s="24" customFormat="1" ht="13.2">
      <c r="A15" s="31"/>
      <c r="B15" s="38"/>
      <c r="C15" s="33"/>
      <c r="D15" s="39"/>
      <c r="E15" s="50"/>
      <c r="F15" s="51"/>
      <c r="G15" s="52"/>
      <c r="H15" s="52"/>
      <c r="I15" s="52"/>
      <c r="J15" s="87"/>
      <c r="K15" s="50"/>
      <c r="L15" s="53"/>
      <c r="M15" s="54"/>
      <c r="N15" s="55"/>
      <c r="Q15" s="47"/>
      <c r="R15" s="49"/>
      <c r="S15" s="47"/>
      <c r="T15" s="49"/>
      <c r="U15" s="47"/>
      <c r="V15" s="49"/>
      <c r="W15" s="47"/>
      <c r="X15" s="49"/>
      <c r="Y15" s="47"/>
      <c r="Z15" s="56"/>
      <c r="AA15" s="47"/>
      <c r="AB15" s="49"/>
      <c r="AC15" s="47"/>
      <c r="AD15" s="49"/>
      <c r="AE15" s="47"/>
      <c r="AF15" s="49"/>
      <c r="AG15" s="47"/>
      <c r="AH15" s="49"/>
      <c r="AI15" s="47"/>
      <c r="AJ15" s="49"/>
    </row>
    <row r="16" spans="1:36" s="24" customFormat="1" ht="13.2">
      <c r="A16" s="31" t="s">
        <v>10</v>
      </c>
      <c r="B16" s="38" t="s">
        <v>6</v>
      </c>
      <c r="C16" s="33">
        <v>0</v>
      </c>
      <c r="D16" s="39">
        <v>0</v>
      </c>
      <c r="E16" s="34">
        <v>0</v>
      </c>
      <c r="F16" s="40">
        <v>0</v>
      </c>
      <c r="G16" s="14">
        <v>0</v>
      </c>
      <c r="H16" s="14">
        <v>0</v>
      </c>
      <c r="I16" s="14">
        <v>0</v>
      </c>
      <c r="J16" s="15">
        <v>0</v>
      </c>
      <c r="K16" s="40">
        <v>0</v>
      </c>
      <c r="L16" s="42">
        <v>0</v>
      </c>
      <c r="M16" s="43">
        <f>SUM(K16,I16,G16,E16)</f>
        <v>0</v>
      </c>
      <c r="N16" s="48">
        <f>SUM(F16,H16,J16,L16)</f>
        <v>0</v>
      </c>
      <c r="Q16" s="47"/>
      <c r="R16" s="49"/>
      <c r="S16" s="47"/>
      <c r="T16" s="49"/>
      <c r="U16" s="47"/>
      <c r="V16" s="49"/>
      <c r="W16" s="47"/>
      <c r="X16" s="49"/>
      <c r="Y16" s="47"/>
      <c r="Z16" s="47"/>
      <c r="AA16" s="47"/>
      <c r="AB16" s="49"/>
      <c r="AC16" s="47"/>
      <c r="AD16" s="49"/>
      <c r="AE16" s="47"/>
      <c r="AF16" s="49"/>
      <c r="AG16" s="47"/>
      <c r="AH16" s="49"/>
      <c r="AI16" s="47"/>
      <c r="AJ16" s="49"/>
    </row>
    <row r="17" spans="1:36" s="24" customFormat="1" ht="13.2">
      <c r="A17" s="31"/>
      <c r="B17" s="38" t="s">
        <v>7</v>
      </c>
      <c r="C17" s="33">
        <v>7</v>
      </c>
      <c r="D17" s="39">
        <v>6243</v>
      </c>
      <c r="E17" s="34">
        <v>0</v>
      </c>
      <c r="F17" s="40">
        <v>0</v>
      </c>
      <c r="G17" s="14">
        <v>0</v>
      </c>
      <c r="H17" s="14">
        <v>0</v>
      </c>
      <c r="I17" s="14">
        <v>1</v>
      </c>
      <c r="J17" s="15">
        <v>2565</v>
      </c>
      <c r="K17" s="40">
        <v>0</v>
      </c>
      <c r="L17" s="42">
        <v>0</v>
      </c>
      <c r="M17" s="43">
        <f>SUM(K17,I17,G17,E17)</f>
        <v>1</v>
      </c>
      <c r="N17" s="48">
        <f>SUM(F17,H17,J17,L17)</f>
        <v>2565</v>
      </c>
      <c r="Q17" s="47"/>
      <c r="R17" s="49"/>
      <c r="S17" s="47"/>
      <c r="T17" s="49"/>
      <c r="U17" s="47"/>
      <c r="V17" s="49"/>
      <c r="W17" s="47"/>
      <c r="X17" s="49"/>
      <c r="Y17" s="47"/>
      <c r="Z17" s="47"/>
      <c r="AA17" s="47"/>
      <c r="AB17" s="49"/>
      <c r="AC17" s="47"/>
      <c r="AD17" s="49"/>
      <c r="AE17" s="47"/>
      <c r="AF17" s="49"/>
      <c r="AG17" s="47"/>
      <c r="AH17" s="49"/>
      <c r="AI17" s="47"/>
      <c r="AJ17" s="49"/>
    </row>
    <row r="18" spans="1:36" s="24" customFormat="1" ht="13.2">
      <c r="A18" s="31"/>
      <c r="B18" s="38"/>
      <c r="C18" s="33"/>
      <c r="D18" s="39"/>
      <c r="E18" s="50"/>
      <c r="F18" s="51"/>
      <c r="G18" s="52"/>
      <c r="H18" s="52"/>
      <c r="I18" s="52"/>
      <c r="J18" s="87"/>
      <c r="K18" s="50"/>
      <c r="L18" s="53"/>
      <c r="M18" s="54"/>
      <c r="N18" s="55"/>
      <c r="Q18" s="47"/>
      <c r="R18" s="49"/>
      <c r="S18" s="47"/>
      <c r="T18" s="49"/>
      <c r="U18" s="47"/>
      <c r="V18" s="49"/>
      <c r="W18" s="47"/>
      <c r="X18" s="49"/>
      <c r="Y18" s="47"/>
      <c r="Z18" s="56"/>
      <c r="AA18" s="47"/>
      <c r="AB18" s="49"/>
      <c r="AC18" s="47"/>
      <c r="AD18" s="49"/>
      <c r="AE18" s="47"/>
      <c r="AF18" s="49"/>
      <c r="AG18" s="47"/>
      <c r="AH18" s="49"/>
      <c r="AI18" s="47"/>
      <c r="AJ18" s="49"/>
    </row>
    <row r="19" spans="1:36" s="24" customFormat="1" ht="13.2">
      <c r="A19" s="31" t="s">
        <v>11</v>
      </c>
      <c r="B19" s="38" t="s">
        <v>6</v>
      </c>
      <c r="C19" s="33">
        <v>2</v>
      </c>
      <c r="D19" s="39">
        <v>9666</v>
      </c>
      <c r="E19" s="34">
        <v>0</v>
      </c>
      <c r="F19" s="40">
        <v>0</v>
      </c>
      <c r="G19" s="14">
        <v>0</v>
      </c>
      <c r="H19" s="14">
        <v>0</v>
      </c>
      <c r="I19" s="14">
        <v>0</v>
      </c>
      <c r="J19" s="15">
        <v>0</v>
      </c>
      <c r="K19" s="40">
        <v>0</v>
      </c>
      <c r="L19" s="42">
        <v>0</v>
      </c>
      <c r="M19" s="43">
        <f>SUM(K19,I19,G19,E19)</f>
        <v>0</v>
      </c>
      <c r="N19" s="48">
        <f>SUM(F19,H19,J19,L19)</f>
        <v>0</v>
      </c>
      <c r="Q19" s="47"/>
      <c r="R19" s="49"/>
      <c r="S19" s="47"/>
      <c r="T19" s="49"/>
      <c r="U19" s="47"/>
      <c r="V19" s="49"/>
      <c r="W19" s="47"/>
      <c r="X19" s="49"/>
      <c r="Y19" s="47"/>
      <c r="Z19" s="47"/>
      <c r="AA19" s="47"/>
      <c r="AB19" s="49"/>
      <c r="AC19" s="47"/>
      <c r="AD19" s="49"/>
      <c r="AE19" s="47"/>
      <c r="AF19" s="49"/>
      <c r="AG19" s="47"/>
      <c r="AH19" s="49"/>
      <c r="AI19" s="47"/>
      <c r="AJ19" s="49"/>
    </row>
    <row r="20" spans="1:36" s="24" customFormat="1" ht="13.2">
      <c r="A20" s="31"/>
      <c r="B20" s="38" t="s">
        <v>7</v>
      </c>
      <c r="C20" s="33">
        <v>0</v>
      </c>
      <c r="D20" s="39">
        <v>0</v>
      </c>
      <c r="E20" s="34">
        <v>1</v>
      </c>
      <c r="F20" s="40">
        <v>10800</v>
      </c>
      <c r="G20" s="14">
        <v>0</v>
      </c>
      <c r="H20" s="14">
        <v>0</v>
      </c>
      <c r="I20" s="14">
        <v>0</v>
      </c>
      <c r="J20" s="15">
        <v>0</v>
      </c>
      <c r="K20" s="40">
        <v>10</v>
      </c>
      <c r="L20" s="42">
        <v>1888</v>
      </c>
      <c r="M20" s="43">
        <f>SUM(K20,I20,G20,E20)</f>
        <v>11</v>
      </c>
      <c r="N20" s="48">
        <f>SUM(F20,H20,J20,L20)</f>
        <v>12688</v>
      </c>
      <c r="Q20" s="47"/>
      <c r="R20" s="49"/>
      <c r="S20" s="47"/>
      <c r="T20" s="49"/>
      <c r="U20" s="47"/>
      <c r="V20" s="49"/>
      <c r="W20" s="47"/>
      <c r="X20" s="49"/>
      <c r="Y20" s="47"/>
      <c r="Z20" s="47"/>
      <c r="AA20" s="47"/>
      <c r="AB20" s="49"/>
      <c r="AC20" s="47"/>
      <c r="AD20" s="49"/>
      <c r="AE20" s="47"/>
      <c r="AF20" s="49"/>
      <c r="AG20" s="47"/>
      <c r="AH20" s="49"/>
      <c r="AI20" s="47"/>
      <c r="AJ20" s="49"/>
    </row>
    <row r="21" spans="1:36" s="24" customFormat="1" ht="13.2">
      <c r="A21" s="31"/>
      <c r="B21" s="38"/>
      <c r="C21" s="33"/>
      <c r="D21" s="39"/>
      <c r="E21" s="50"/>
      <c r="F21" s="51"/>
      <c r="G21" s="52"/>
      <c r="H21" s="52"/>
      <c r="I21" s="52"/>
      <c r="J21" s="87"/>
      <c r="K21" s="50"/>
      <c r="L21" s="53"/>
      <c r="M21" s="54"/>
      <c r="N21" s="55"/>
      <c r="Q21" s="47"/>
      <c r="R21" s="49"/>
      <c r="S21" s="47"/>
      <c r="T21" s="49"/>
      <c r="U21" s="47"/>
      <c r="V21" s="49"/>
      <c r="W21" s="47"/>
      <c r="X21" s="49"/>
      <c r="Y21" s="47"/>
      <c r="Z21" s="56"/>
      <c r="AA21" s="47"/>
      <c r="AB21" s="49"/>
      <c r="AC21" s="47"/>
      <c r="AD21" s="49"/>
      <c r="AE21" s="47"/>
      <c r="AF21" s="49"/>
      <c r="AG21" s="47"/>
      <c r="AH21" s="49"/>
      <c r="AI21" s="47"/>
      <c r="AJ21" s="49"/>
    </row>
    <row r="22" spans="1:36" s="24" customFormat="1" ht="13.2">
      <c r="A22" s="31" t="s">
        <v>12</v>
      </c>
      <c r="B22" s="38" t="s">
        <v>6</v>
      </c>
      <c r="C22" s="33">
        <v>14</v>
      </c>
      <c r="D22" s="39">
        <v>8447</v>
      </c>
      <c r="E22" s="34">
        <v>4</v>
      </c>
      <c r="F22" s="40">
        <v>1662</v>
      </c>
      <c r="G22" s="14">
        <v>2</v>
      </c>
      <c r="H22" s="14">
        <v>20286</v>
      </c>
      <c r="I22" s="14">
        <v>4</v>
      </c>
      <c r="J22" s="15">
        <v>1824</v>
      </c>
      <c r="K22" s="40">
        <v>2</v>
      </c>
      <c r="L22" s="42">
        <v>457</v>
      </c>
      <c r="M22" s="43">
        <f>SUM(K22,I22,G22,E22)</f>
        <v>12</v>
      </c>
      <c r="N22" s="48">
        <f>SUM(F22,H22,J22,L22)</f>
        <v>24229</v>
      </c>
      <c r="Q22" s="47"/>
      <c r="R22" s="49"/>
      <c r="S22" s="47"/>
      <c r="T22" s="49"/>
      <c r="U22" s="47"/>
      <c r="V22" s="49"/>
      <c r="W22" s="47"/>
      <c r="X22" s="49"/>
      <c r="Y22" s="47"/>
      <c r="Z22" s="47"/>
      <c r="AA22" s="47"/>
      <c r="AB22" s="49"/>
      <c r="AC22" s="47"/>
      <c r="AD22" s="49"/>
      <c r="AE22" s="47"/>
      <c r="AF22" s="49"/>
      <c r="AG22" s="47"/>
      <c r="AH22" s="49"/>
      <c r="AI22" s="47"/>
      <c r="AJ22" s="49"/>
    </row>
    <row r="23" spans="1:36" s="24" customFormat="1" ht="13.2">
      <c r="A23" s="31"/>
      <c r="B23" s="38" t="s">
        <v>7</v>
      </c>
      <c r="C23" s="33">
        <v>91</v>
      </c>
      <c r="D23" s="39">
        <v>14616</v>
      </c>
      <c r="E23" s="34">
        <v>17</v>
      </c>
      <c r="F23" s="40">
        <v>418</v>
      </c>
      <c r="G23" s="14">
        <v>21</v>
      </c>
      <c r="H23" s="14">
        <v>1972</v>
      </c>
      <c r="I23" s="14">
        <v>31</v>
      </c>
      <c r="J23" s="15">
        <v>3472</v>
      </c>
      <c r="K23" s="40">
        <v>32</v>
      </c>
      <c r="L23" s="42">
        <v>3672</v>
      </c>
      <c r="M23" s="43">
        <f>SUM(K23,I23,G23,E23)</f>
        <v>101</v>
      </c>
      <c r="N23" s="48">
        <f>SUM(F23,H23,J23,L23)</f>
        <v>9534</v>
      </c>
      <c r="Q23" s="47"/>
      <c r="R23" s="49"/>
      <c r="S23" s="47"/>
      <c r="T23" s="49"/>
      <c r="U23" s="47"/>
      <c r="V23" s="49"/>
      <c r="W23" s="47"/>
      <c r="X23" s="49"/>
      <c r="Y23" s="47"/>
      <c r="Z23" s="47"/>
      <c r="AA23" s="47"/>
      <c r="AB23" s="49"/>
      <c r="AC23" s="47"/>
      <c r="AD23" s="49"/>
      <c r="AE23" s="47"/>
      <c r="AF23" s="49"/>
      <c r="AG23" s="47"/>
      <c r="AH23" s="49"/>
      <c r="AI23" s="47"/>
      <c r="AJ23" s="49"/>
    </row>
    <row r="24" spans="1:36" s="24" customFormat="1" ht="13.2">
      <c r="A24" s="31"/>
      <c r="B24" s="38"/>
      <c r="C24" s="33"/>
      <c r="D24" s="39"/>
      <c r="E24" s="50"/>
      <c r="F24" s="51"/>
      <c r="G24" s="52"/>
      <c r="H24" s="52"/>
      <c r="I24" s="52"/>
      <c r="J24" s="87"/>
      <c r="K24" s="50"/>
      <c r="L24" s="53"/>
      <c r="M24" s="54"/>
      <c r="N24" s="55"/>
      <c r="Q24" s="47"/>
      <c r="R24" s="49"/>
      <c r="S24" s="47"/>
      <c r="T24" s="49"/>
      <c r="U24" s="47"/>
      <c r="V24" s="49"/>
      <c r="W24" s="47"/>
      <c r="X24" s="49"/>
      <c r="Y24" s="47"/>
      <c r="Z24" s="56"/>
      <c r="AA24" s="47"/>
      <c r="AB24" s="49"/>
      <c r="AC24" s="47"/>
      <c r="AD24" s="49"/>
      <c r="AE24" s="47"/>
      <c r="AF24" s="49"/>
      <c r="AG24" s="47"/>
      <c r="AH24" s="49"/>
      <c r="AI24" s="47"/>
      <c r="AJ24" s="49"/>
    </row>
    <row r="25" spans="1:36" s="24" customFormat="1" ht="13.2">
      <c r="A25" s="31" t="s">
        <v>13</v>
      </c>
      <c r="B25" s="38" t="s">
        <v>6</v>
      </c>
      <c r="C25" s="33">
        <v>0</v>
      </c>
      <c r="D25" s="39">
        <v>0</v>
      </c>
      <c r="E25" s="34">
        <v>0</v>
      </c>
      <c r="F25" s="40">
        <v>0</v>
      </c>
      <c r="G25" s="14">
        <v>0</v>
      </c>
      <c r="H25" s="14">
        <v>0</v>
      </c>
      <c r="I25" s="14">
        <v>0</v>
      </c>
      <c r="J25" s="15">
        <v>0</v>
      </c>
      <c r="K25" s="40">
        <v>0</v>
      </c>
      <c r="L25" s="42">
        <v>0</v>
      </c>
      <c r="M25" s="43">
        <f>SUM(K25,I25,G25,E25)</f>
        <v>0</v>
      </c>
      <c r="N25" s="48">
        <f>SUM(F25,H25,J25,L25)</f>
        <v>0</v>
      </c>
      <c r="Q25" s="47"/>
      <c r="R25" s="49"/>
      <c r="S25" s="47"/>
      <c r="T25" s="49"/>
      <c r="U25" s="47"/>
      <c r="V25" s="49"/>
      <c r="W25" s="47"/>
      <c r="X25" s="49"/>
      <c r="Y25" s="47"/>
      <c r="Z25" s="47"/>
      <c r="AA25" s="47"/>
      <c r="AB25" s="49"/>
      <c r="AC25" s="47"/>
      <c r="AD25" s="49"/>
      <c r="AE25" s="47"/>
      <c r="AF25" s="49"/>
      <c r="AG25" s="47"/>
      <c r="AH25" s="49"/>
      <c r="AI25" s="47"/>
      <c r="AJ25" s="49"/>
    </row>
    <row r="26" spans="1:36" s="24" customFormat="1" ht="13.2">
      <c r="A26" s="31"/>
      <c r="B26" s="38" t="s">
        <v>7</v>
      </c>
      <c r="C26" s="33">
        <v>0</v>
      </c>
      <c r="D26" s="39">
        <v>0</v>
      </c>
      <c r="E26" s="34">
        <v>0</v>
      </c>
      <c r="F26" s="40">
        <v>0</v>
      </c>
      <c r="G26" s="14">
        <v>0</v>
      </c>
      <c r="H26" s="14">
        <v>0</v>
      </c>
      <c r="I26" s="14">
        <v>0</v>
      </c>
      <c r="J26" s="15">
        <v>0</v>
      </c>
      <c r="K26" s="40">
        <v>0</v>
      </c>
      <c r="L26" s="42">
        <v>0</v>
      </c>
      <c r="M26" s="43">
        <f>SUM(K26,I26,G26,E26)</f>
        <v>0</v>
      </c>
      <c r="N26" s="48">
        <f>SUM(F26,H26,J26,L26)</f>
        <v>0</v>
      </c>
      <c r="P26" s="57"/>
      <c r="Q26" s="47"/>
      <c r="R26" s="49"/>
      <c r="S26" s="47"/>
      <c r="T26" s="49"/>
      <c r="U26" s="47"/>
      <c r="V26" s="49"/>
      <c r="W26" s="47"/>
      <c r="X26" s="49"/>
      <c r="Y26" s="47"/>
      <c r="Z26" s="47"/>
      <c r="AA26" s="47"/>
      <c r="AB26" s="49"/>
      <c r="AC26" s="47"/>
      <c r="AD26" s="49"/>
      <c r="AE26" s="47"/>
      <c r="AF26" s="49"/>
      <c r="AG26" s="47"/>
      <c r="AH26" s="49"/>
      <c r="AI26" s="47"/>
      <c r="AJ26" s="49"/>
    </row>
    <row r="27" spans="1:36" s="24" customFormat="1" ht="13.2">
      <c r="A27" s="31"/>
      <c r="B27" s="38"/>
      <c r="C27" s="33"/>
      <c r="D27" s="39"/>
      <c r="E27" s="50"/>
      <c r="F27" s="51"/>
      <c r="G27" s="52"/>
      <c r="H27" s="52"/>
      <c r="I27" s="52"/>
      <c r="J27" s="87"/>
      <c r="K27" s="50"/>
      <c r="L27" s="53"/>
      <c r="M27" s="54"/>
      <c r="N27" s="55"/>
      <c r="Q27" s="47"/>
      <c r="R27" s="49"/>
      <c r="S27" s="47"/>
      <c r="T27" s="49"/>
      <c r="U27" s="47"/>
      <c r="V27" s="49"/>
      <c r="W27" s="47"/>
      <c r="X27" s="49"/>
      <c r="Y27" s="47"/>
      <c r="Z27" s="56"/>
      <c r="AA27" s="47"/>
      <c r="AB27" s="49"/>
      <c r="AC27" s="47"/>
      <c r="AD27" s="49"/>
      <c r="AE27" s="47"/>
      <c r="AF27" s="49"/>
      <c r="AG27" s="47"/>
      <c r="AH27" s="49"/>
      <c r="AI27" s="47"/>
      <c r="AJ27" s="49"/>
    </row>
    <row r="28" spans="1:36" s="24" customFormat="1" ht="13.2">
      <c r="A28" s="31" t="s">
        <v>14</v>
      </c>
      <c r="B28" s="38" t="s">
        <v>6</v>
      </c>
      <c r="C28" s="33">
        <v>0</v>
      </c>
      <c r="D28" s="39">
        <v>0</v>
      </c>
      <c r="E28" s="34">
        <v>0</v>
      </c>
      <c r="F28" s="40">
        <v>0</v>
      </c>
      <c r="G28" s="14">
        <v>2</v>
      </c>
      <c r="H28" s="14">
        <v>656</v>
      </c>
      <c r="I28" s="14">
        <v>2</v>
      </c>
      <c r="J28" s="15">
        <v>985</v>
      </c>
      <c r="K28" s="40">
        <v>1</v>
      </c>
      <c r="L28" s="42">
        <v>590</v>
      </c>
      <c r="M28" s="43">
        <f>SUM(K28,I28,G28,E28)</f>
        <v>5</v>
      </c>
      <c r="N28" s="48">
        <f>SUM(F28,H28,J28,L28)</f>
        <v>2231</v>
      </c>
      <c r="Q28" s="47"/>
      <c r="R28" s="49"/>
      <c r="S28" s="47"/>
      <c r="T28" s="49"/>
      <c r="U28" s="47"/>
      <c r="V28" s="49"/>
      <c r="W28" s="47"/>
      <c r="X28" s="49"/>
      <c r="Y28" s="47"/>
      <c r="Z28" s="47"/>
      <c r="AA28" s="47"/>
      <c r="AB28" s="49"/>
      <c r="AC28" s="47"/>
      <c r="AD28" s="49"/>
      <c r="AE28" s="47"/>
      <c r="AF28" s="49"/>
      <c r="AG28" s="47"/>
      <c r="AH28" s="49"/>
      <c r="AI28" s="47"/>
      <c r="AJ28" s="49"/>
    </row>
    <row r="29" spans="1:36" s="24" customFormat="1" ht="13.2">
      <c r="A29" s="31" t="s">
        <v>15</v>
      </c>
      <c r="B29" s="38" t="s">
        <v>7</v>
      </c>
      <c r="C29" s="33">
        <v>3</v>
      </c>
      <c r="D29" s="39">
        <v>421</v>
      </c>
      <c r="E29" s="34">
        <v>1</v>
      </c>
      <c r="F29" s="40">
        <v>250</v>
      </c>
      <c r="G29" s="14">
        <v>0</v>
      </c>
      <c r="H29" s="14">
        <v>0</v>
      </c>
      <c r="I29" s="14">
        <v>0</v>
      </c>
      <c r="J29" s="15">
        <v>0</v>
      </c>
      <c r="K29" s="40">
        <v>0</v>
      </c>
      <c r="L29" s="42">
        <v>0</v>
      </c>
      <c r="M29" s="43">
        <f>SUM(K29,I29,G29,E29)</f>
        <v>1</v>
      </c>
      <c r="N29" s="48">
        <f>SUM(F29,H29,J29,L29)</f>
        <v>250</v>
      </c>
      <c r="Q29" s="47"/>
      <c r="R29" s="49"/>
      <c r="S29" s="47"/>
      <c r="T29" s="49"/>
      <c r="U29" s="47"/>
      <c r="V29" s="49"/>
      <c r="W29" s="47"/>
      <c r="X29" s="49"/>
      <c r="Y29" s="47"/>
      <c r="Z29" s="47"/>
      <c r="AA29" s="47"/>
      <c r="AB29" s="49"/>
      <c r="AC29" s="47"/>
      <c r="AD29" s="49"/>
      <c r="AE29" s="47"/>
      <c r="AF29" s="49"/>
      <c r="AG29" s="47"/>
      <c r="AH29" s="49"/>
      <c r="AI29" s="47"/>
      <c r="AJ29" s="49"/>
    </row>
    <row r="30" spans="1:36" s="24" customFormat="1" ht="13.2">
      <c r="A30" s="31"/>
      <c r="B30" s="38"/>
      <c r="C30" s="33"/>
      <c r="D30" s="39"/>
      <c r="E30" s="50"/>
      <c r="F30" s="51"/>
      <c r="G30" s="52"/>
      <c r="H30" s="52"/>
      <c r="I30" s="52"/>
      <c r="J30" s="87"/>
      <c r="K30" s="50"/>
      <c r="L30" s="53"/>
      <c r="M30" s="54"/>
      <c r="N30" s="55"/>
      <c r="P30" s="58"/>
      <c r="Q30" s="47"/>
      <c r="R30" s="49"/>
      <c r="S30" s="47"/>
      <c r="T30" s="49"/>
      <c r="U30" s="47"/>
      <c r="V30" s="49"/>
      <c r="W30" s="47"/>
      <c r="X30" s="49"/>
      <c r="Y30" s="47"/>
      <c r="Z30" s="47"/>
      <c r="AA30" s="47"/>
      <c r="AB30" s="49"/>
      <c r="AC30" s="47"/>
      <c r="AD30" s="49"/>
      <c r="AE30" s="47"/>
      <c r="AF30" s="49"/>
      <c r="AG30" s="47"/>
      <c r="AH30" s="49"/>
      <c r="AI30" s="47"/>
      <c r="AJ30" s="49"/>
    </row>
    <row r="31" spans="1:36" s="24" customFormat="1" ht="13.2">
      <c r="A31" s="31" t="s">
        <v>18</v>
      </c>
      <c r="B31" s="38" t="s">
        <v>6</v>
      </c>
      <c r="C31" s="33">
        <v>0</v>
      </c>
      <c r="D31" s="39">
        <v>0</v>
      </c>
      <c r="E31" s="34">
        <v>0</v>
      </c>
      <c r="F31" s="40">
        <v>0</v>
      </c>
      <c r="G31" s="14">
        <v>0</v>
      </c>
      <c r="H31" s="14">
        <v>0</v>
      </c>
      <c r="I31" s="14">
        <v>0</v>
      </c>
      <c r="J31" s="15">
        <v>0</v>
      </c>
      <c r="K31" s="34">
        <v>0</v>
      </c>
      <c r="L31" s="42">
        <v>0</v>
      </c>
      <c r="M31" s="43">
        <f>SUM(K31,I31,G31,E31)</f>
        <v>0</v>
      </c>
      <c r="N31" s="48">
        <f>SUM(F31,H31,J31,L31)</f>
        <v>0</v>
      </c>
      <c r="Q31" s="47"/>
      <c r="R31" s="49"/>
      <c r="S31" s="47"/>
      <c r="T31" s="49"/>
      <c r="U31" s="47"/>
      <c r="V31" s="49"/>
      <c r="W31" s="47"/>
      <c r="X31" s="49"/>
      <c r="Y31" s="47"/>
      <c r="Z31" s="47"/>
      <c r="AA31" s="47"/>
      <c r="AB31" s="49"/>
      <c r="AC31" s="47"/>
      <c r="AD31" s="49"/>
      <c r="AE31" s="47"/>
      <c r="AF31" s="49"/>
      <c r="AG31" s="47"/>
      <c r="AH31" s="49"/>
      <c r="AI31" s="47"/>
      <c r="AJ31" s="49"/>
    </row>
    <row r="32" spans="1:36" s="24" customFormat="1" ht="13.2">
      <c r="A32" s="31"/>
      <c r="B32" s="38" t="s">
        <v>7</v>
      </c>
      <c r="C32" s="33">
        <v>0</v>
      </c>
      <c r="D32" s="39">
        <v>0</v>
      </c>
      <c r="E32" s="34">
        <v>0</v>
      </c>
      <c r="F32" s="40">
        <v>0</v>
      </c>
      <c r="G32" s="14">
        <v>0</v>
      </c>
      <c r="H32" s="14">
        <v>0</v>
      </c>
      <c r="I32" s="14">
        <v>0</v>
      </c>
      <c r="J32" s="15">
        <v>0</v>
      </c>
      <c r="K32" s="34">
        <v>0</v>
      </c>
      <c r="L32" s="42">
        <v>0</v>
      </c>
      <c r="M32" s="43">
        <f>SUM(K32,I32,G32,E32)</f>
        <v>0</v>
      </c>
      <c r="N32" s="48">
        <f>SUM(F32,H32,J32,L32)</f>
        <v>0</v>
      </c>
      <c r="P32" s="57"/>
      <c r="Q32" s="47"/>
      <c r="R32" s="49"/>
      <c r="S32" s="47"/>
      <c r="T32" s="49"/>
      <c r="U32" s="47"/>
      <c r="V32" s="49"/>
      <c r="W32" s="47"/>
      <c r="X32" s="49"/>
      <c r="Y32" s="47"/>
      <c r="Z32" s="47"/>
      <c r="AA32" s="47"/>
      <c r="AB32" s="49"/>
      <c r="AC32" s="47"/>
      <c r="AD32" s="49"/>
      <c r="AE32" s="47"/>
      <c r="AF32" s="49"/>
      <c r="AG32" s="47"/>
      <c r="AH32" s="49"/>
      <c r="AI32" s="47"/>
      <c r="AJ32" s="49"/>
    </row>
    <row r="33" spans="1:36" s="24" customFormat="1" ht="13.2">
      <c r="A33" s="31"/>
      <c r="B33" s="38"/>
      <c r="C33" s="33"/>
      <c r="D33" s="39"/>
      <c r="E33" s="50"/>
      <c r="F33" s="51"/>
      <c r="G33" s="52"/>
      <c r="H33" s="52"/>
      <c r="I33" s="52"/>
      <c r="J33" s="87"/>
      <c r="K33" s="50"/>
      <c r="L33" s="53"/>
      <c r="M33" s="54"/>
      <c r="N33" s="55"/>
      <c r="Q33" s="47"/>
      <c r="R33" s="49"/>
      <c r="S33" s="47"/>
      <c r="T33" s="49"/>
      <c r="U33" s="47"/>
      <c r="V33" s="49"/>
      <c r="W33" s="47"/>
      <c r="X33" s="49"/>
      <c r="Y33" s="47"/>
      <c r="Z33" s="56"/>
      <c r="AA33" s="47"/>
      <c r="AB33" s="49"/>
      <c r="AC33" s="47"/>
      <c r="AD33" s="49"/>
      <c r="AE33" s="47"/>
      <c r="AF33" s="49"/>
      <c r="AG33" s="47"/>
      <c r="AH33" s="49"/>
      <c r="AI33" s="47"/>
      <c r="AJ33" s="49"/>
    </row>
    <row r="34" spans="1:36" s="24" customFormat="1" ht="13.2">
      <c r="A34" s="31" t="s">
        <v>39</v>
      </c>
      <c r="B34" s="38"/>
      <c r="C34" s="33">
        <v>79</v>
      </c>
      <c r="D34" s="39">
        <v>33787</v>
      </c>
      <c r="E34" s="34">
        <v>22</v>
      </c>
      <c r="F34" s="40">
        <v>32999</v>
      </c>
      <c r="G34" s="14">
        <v>11</v>
      </c>
      <c r="H34" s="14">
        <v>5186</v>
      </c>
      <c r="I34" s="14">
        <v>15</v>
      </c>
      <c r="J34" s="15">
        <v>4077</v>
      </c>
      <c r="K34" s="40">
        <v>13</v>
      </c>
      <c r="L34" s="42">
        <v>2199</v>
      </c>
      <c r="M34" s="43">
        <f>SUM(K34,I34,G34,E34)</f>
        <v>61</v>
      </c>
      <c r="N34" s="48">
        <f>SUM(F34,H34,J34,L34)</f>
        <v>44461</v>
      </c>
      <c r="Q34" s="47"/>
      <c r="R34" s="49"/>
      <c r="S34" s="47"/>
      <c r="T34" s="49"/>
      <c r="U34" s="47"/>
      <c r="V34" s="49"/>
      <c r="W34" s="47"/>
      <c r="X34" s="49"/>
      <c r="Y34" s="47"/>
      <c r="Z34" s="47"/>
      <c r="AA34" s="47"/>
      <c r="AB34" s="49"/>
      <c r="AC34" s="47"/>
      <c r="AD34" s="49"/>
      <c r="AE34" s="47"/>
      <c r="AF34" s="49"/>
      <c r="AG34" s="47"/>
      <c r="AH34" s="49"/>
      <c r="AI34" s="47"/>
      <c r="AJ34" s="49"/>
    </row>
    <row r="35" spans="1:36" s="24" customFormat="1" ht="13.2">
      <c r="A35" s="31"/>
      <c r="B35" s="38"/>
      <c r="C35" s="33"/>
      <c r="D35" s="39"/>
      <c r="E35" s="50"/>
      <c r="F35" s="51"/>
      <c r="G35" s="52"/>
      <c r="H35" s="52"/>
      <c r="I35" s="52"/>
      <c r="J35" s="87"/>
      <c r="K35" s="50"/>
      <c r="L35" s="53"/>
      <c r="M35" s="54"/>
      <c r="N35" s="55"/>
      <c r="Q35" s="47"/>
      <c r="R35" s="49"/>
      <c r="S35" s="47"/>
      <c r="T35" s="49"/>
      <c r="U35" s="47"/>
      <c r="V35" s="49"/>
      <c r="W35" s="47"/>
      <c r="X35" s="49"/>
      <c r="Y35" s="47"/>
      <c r="Z35" s="56"/>
      <c r="AA35" s="47"/>
      <c r="AB35" s="49"/>
      <c r="AC35" s="47"/>
      <c r="AD35" s="49"/>
      <c r="AE35" s="47"/>
      <c r="AF35" s="49"/>
      <c r="AG35" s="47"/>
      <c r="AH35" s="49"/>
      <c r="AI35" s="47"/>
      <c r="AJ35" s="49"/>
    </row>
    <row r="36" spans="1:36" s="24" customFormat="1" ht="13.2">
      <c r="A36" s="31" t="s">
        <v>16</v>
      </c>
      <c r="B36" s="38"/>
      <c r="C36" s="33">
        <v>554</v>
      </c>
      <c r="D36" s="39">
        <v>33753</v>
      </c>
      <c r="E36" s="34">
        <v>132</v>
      </c>
      <c r="F36" s="40">
        <v>4067</v>
      </c>
      <c r="G36" s="14">
        <v>129</v>
      </c>
      <c r="H36" s="14">
        <v>13433</v>
      </c>
      <c r="I36" s="14">
        <v>139</v>
      </c>
      <c r="J36" s="15">
        <v>10428</v>
      </c>
      <c r="K36" s="40">
        <v>131</v>
      </c>
      <c r="L36" s="42">
        <v>5355</v>
      </c>
      <c r="M36" s="43">
        <f>SUM(K36,I36,G36,E36)</f>
        <v>531</v>
      </c>
      <c r="N36" s="48">
        <f>SUM(F36,H36,J36,L36)</f>
        <v>33283</v>
      </c>
      <c r="O36" s="58"/>
      <c r="P36" s="58"/>
      <c r="Q36" s="47"/>
      <c r="R36" s="49"/>
      <c r="S36" s="47"/>
      <c r="T36" s="49"/>
      <c r="U36" s="47"/>
      <c r="V36" s="49"/>
      <c r="W36" s="47"/>
      <c r="X36" s="49"/>
      <c r="Y36" s="47"/>
      <c r="Z36" s="47"/>
      <c r="AA36" s="47"/>
      <c r="AB36" s="49"/>
      <c r="AC36" s="47"/>
      <c r="AD36" s="49"/>
      <c r="AE36" s="47"/>
      <c r="AF36" s="49"/>
      <c r="AG36" s="47"/>
      <c r="AH36" s="49"/>
      <c r="AI36" s="47"/>
      <c r="AJ36" s="49"/>
    </row>
    <row r="37" spans="1:36" s="24" customFormat="1" ht="13.2">
      <c r="A37" s="31"/>
      <c r="B37" s="38"/>
      <c r="C37" s="33"/>
      <c r="D37" s="39"/>
      <c r="E37" s="34"/>
      <c r="F37" s="40"/>
      <c r="G37" s="41"/>
      <c r="H37" s="14"/>
      <c r="I37" s="14"/>
      <c r="J37" s="14"/>
      <c r="K37" s="34"/>
      <c r="L37" s="42"/>
      <c r="M37" s="43"/>
      <c r="N37" s="59"/>
      <c r="P37" s="58"/>
      <c r="Q37" s="47"/>
      <c r="R37" s="47"/>
      <c r="S37" s="47"/>
      <c r="T37" s="47"/>
      <c r="U37" s="47"/>
      <c r="V37" s="47"/>
      <c r="W37" s="47"/>
      <c r="X37" s="47"/>
      <c r="Y37" s="47"/>
      <c r="Z37" s="46"/>
      <c r="AA37" s="47"/>
      <c r="AB37" s="47"/>
      <c r="AC37" s="47"/>
      <c r="AD37" s="47"/>
      <c r="AE37" s="47"/>
      <c r="AF37" s="47"/>
      <c r="AG37" s="47"/>
      <c r="AH37" s="47"/>
      <c r="AI37" s="47"/>
      <c r="AJ37" s="47"/>
    </row>
    <row r="38" spans="1:36" s="68" customFormat="1" ht="13.2">
      <c r="A38" s="60" t="s">
        <v>0</v>
      </c>
      <c r="B38" s="61"/>
      <c r="C38" s="62">
        <v>1278</v>
      </c>
      <c r="D38" s="63">
        <v>152243</v>
      </c>
      <c r="E38" s="64">
        <v>259</v>
      </c>
      <c r="F38" s="65">
        <v>57322</v>
      </c>
      <c r="G38" s="64">
        <v>247</v>
      </c>
      <c r="H38" s="65">
        <v>46818</v>
      </c>
      <c r="I38" s="85">
        <v>292</v>
      </c>
      <c r="J38" s="86">
        <v>30883</v>
      </c>
      <c r="K38" s="64">
        <v>284</v>
      </c>
      <c r="L38" s="88">
        <v>21206</v>
      </c>
      <c r="M38" s="66">
        <f>SUM(K38,I38,G38,E38)</f>
        <v>1082</v>
      </c>
      <c r="N38" s="67">
        <f>SUM(F38,H38,J38,L38)</f>
        <v>156229</v>
      </c>
      <c r="Q38" s="47"/>
      <c r="R38" s="46"/>
      <c r="S38" s="47"/>
      <c r="T38" s="46"/>
      <c r="U38" s="47"/>
      <c r="V38" s="46"/>
      <c r="W38" s="47"/>
      <c r="X38" s="46"/>
      <c r="Y38" s="47"/>
      <c r="Z38" s="49"/>
      <c r="AA38" s="47"/>
      <c r="AB38" s="46"/>
      <c r="AC38" s="47"/>
      <c r="AD38" s="46"/>
      <c r="AE38" s="47"/>
      <c r="AF38" s="46"/>
      <c r="AG38" s="47"/>
      <c r="AH38" s="46"/>
      <c r="AI38" s="47"/>
      <c r="AJ38" s="46"/>
    </row>
    <row r="39" spans="1:36" s="24" customFormat="1" ht="13.2" thickBot="1">
      <c r="A39" s="69"/>
      <c r="B39" s="70"/>
      <c r="C39" s="71"/>
      <c r="D39" s="71"/>
      <c r="E39" s="72"/>
      <c r="F39" s="73"/>
      <c r="G39" s="73"/>
      <c r="H39" s="73"/>
      <c r="I39" s="73"/>
      <c r="J39" s="73"/>
      <c r="K39" s="73"/>
      <c r="L39" s="73"/>
      <c r="M39" s="74"/>
      <c r="N39" s="75"/>
      <c r="O39" s="21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</row>
    <row r="40" spans="1:36" s="19" customFormat="1" ht="15.6" thickTop="1">
      <c r="A40" s="76" t="s">
        <v>22</v>
      </c>
      <c r="B40" s="77"/>
      <c r="C40" s="78" t="s">
        <v>23</v>
      </c>
      <c r="D40" s="78"/>
      <c r="E40" s="76" t="s">
        <v>24</v>
      </c>
      <c r="F40" s="77"/>
      <c r="G40" s="76" t="s">
        <v>19</v>
      </c>
      <c r="H40" s="77"/>
      <c r="I40" s="21"/>
      <c r="J40" s="21"/>
      <c r="K40" s="21"/>
      <c r="L40" s="21"/>
      <c r="M40" s="21"/>
      <c r="N40" s="21"/>
      <c r="O40" s="21"/>
    </row>
    <row r="41" spans="1:36" s="19" customFormat="1" ht="9.6">
      <c r="A41" s="79" t="s">
        <v>17</v>
      </c>
      <c r="B41" s="79"/>
      <c r="C41" s="80"/>
      <c r="D41" s="80"/>
      <c r="E41" s="79"/>
      <c r="F41" s="79"/>
      <c r="G41" s="79"/>
      <c r="H41" s="81"/>
      <c r="I41" s="82"/>
      <c r="J41" s="82"/>
      <c r="K41" s="82"/>
      <c r="L41" s="82"/>
      <c r="M41" s="82"/>
      <c r="N41" s="82"/>
      <c r="O41" s="21"/>
    </row>
    <row r="44" spans="1:36" s="24" customFormat="1" ht="10.199999999999999">
      <c r="A44" s="68"/>
      <c r="B44" s="21"/>
      <c r="C44" s="22"/>
      <c r="D44" s="22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</row>
    <row r="45" spans="1:36" s="24" customFormat="1" ht="7.5" customHeight="1">
      <c r="B45" s="21"/>
      <c r="C45" s="22"/>
      <c r="D45" s="22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</row>
  </sheetData>
  <mergeCells count="18">
    <mergeCell ref="A1:N1"/>
    <mergeCell ref="I7:J7"/>
    <mergeCell ref="K7:L7"/>
    <mergeCell ref="M7:N7"/>
    <mergeCell ref="A7:B8"/>
    <mergeCell ref="C7:D7"/>
    <mergeCell ref="E7:F7"/>
    <mergeCell ref="G7:H7"/>
    <mergeCell ref="Q7:R7"/>
    <mergeCell ref="S7:T7"/>
    <mergeCell ref="U7:V7"/>
    <mergeCell ref="W7:X7"/>
    <mergeCell ref="AG7:AH7"/>
    <mergeCell ref="AI7:AJ7"/>
    <mergeCell ref="Y7:Z7"/>
    <mergeCell ref="AA7:AB7"/>
    <mergeCell ref="AC7:AD7"/>
    <mergeCell ref="AE7:AF7"/>
  </mergeCells>
  <phoneticPr fontId="3" type="noConversion"/>
  <printOptions horizontalCentered="1"/>
  <pageMargins left="0.75" right="0.75" top="1" bottom="1" header="0.5" footer="0.5"/>
  <pageSetup scale="78" orientation="landscape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AJ45"/>
  <sheetViews>
    <sheetView zoomScaleNormal="100" workbookViewId="0">
      <selection sqref="A1:N1"/>
    </sheetView>
  </sheetViews>
  <sheetFormatPr defaultRowHeight="12.6"/>
  <cols>
    <col min="1" max="1" width="14.109375" customWidth="1"/>
    <col min="2" max="2" width="2.33203125" bestFit="1" customWidth="1"/>
    <col min="3" max="3" width="6.5546875" style="83" bestFit="1" customWidth="1"/>
    <col min="4" max="4" width="9" style="83" customWidth="1"/>
    <col min="5" max="5" width="8.44140625" bestFit="1" customWidth="1"/>
    <col min="6" max="6" width="11.88671875" bestFit="1" customWidth="1"/>
    <col min="7" max="7" width="7.88671875" bestFit="1" customWidth="1"/>
    <col min="8" max="8" width="11.5546875" bestFit="1" customWidth="1"/>
    <col min="9" max="9" width="8.6640625" customWidth="1"/>
    <col min="10" max="10" width="11.6640625" bestFit="1" customWidth="1"/>
    <col min="11" max="11" width="6.6640625" bestFit="1" customWidth="1"/>
    <col min="12" max="12" width="10.109375" customWidth="1"/>
    <col min="13" max="13" width="8" bestFit="1" customWidth="1"/>
    <col min="14" max="14" width="12.88671875" bestFit="1" customWidth="1"/>
    <col min="16" max="16" width="10.5546875" bestFit="1" customWidth="1"/>
  </cols>
  <sheetData>
    <row r="1" spans="1:36" s="18" customFormat="1" ht="17.399999999999999">
      <c r="A1" s="567" t="s">
        <v>34</v>
      </c>
      <c r="B1" s="567"/>
      <c r="C1" s="567"/>
      <c r="D1" s="567"/>
      <c r="E1" s="567"/>
      <c r="F1" s="567"/>
      <c r="G1" s="567"/>
      <c r="H1" s="567"/>
      <c r="I1" s="567"/>
      <c r="J1" s="567"/>
      <c r="K1" s="567"/>
      <c r="L1" s="567"/>
      <c r="M1" s="567"/>
      <c r="N1" s="567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</row>
    <row r="2" spans="1:36" s="18" customFormat="1" ht="17.399999999999999">
      <c r="A2" s="505" t="s">
        <v>25</v>
      </c>
      <c r="B2" s="505"/>
      <c r="C2" s="505"/>
      <c r="D2" s="505"/>
      <c r="E2" s="505"/>
      <c r="F2" s="505"/>
      <c r="G2" s="505"/>
      <c r="H2" s="505"/>
      <c r="I2" s="505"/>
      <c r="J2" s="505"/>
      <c r="K2" s="505"/>
      <c r="L2" s="505"/>
      <c r="M2" s="505"/>
      <c r="N2" s="505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</row>
    <row r="3" spans="1:36" s="18" customFormat="1" ht="17.399999999999999">
      <c r="A3" s="105" t="s">
        <v>124</v>
      </c>
      <c r="B3" s="505"/>
      <c r="C3" s="505"/>
      <c r="D3" s="505"/>
      <c r="E3" s="505"/>
      <c r="F3" s="505"/>
      <c r="G3" s="505"/>
      <c r="H3" s="505"/>
      <c r="I3" s="505"/>
      <c r="J3" s="505"/>
      <c r="K3" s="505"/>
      <c r="L3" s="505"/>
      <c r="M3" s="505"/>
      <c r="N3" s="505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</row>
    <row r="4" spans="1:36" s="18" customFormat="1" ht="17.399999999999999">
      <c r="A4" s="505"/>
      <c r="B4" s="505"/>
      <c r="C4" s="505"/>
      <c r="D4" s="505"/>
      <c r="E4" s="505"/>
      <c r="F4" s="505"/>
      <c r="G4" s="505"/>
      <c r="H4" s="505"/>
      <c r="I4" s="505"/>
      <c r="J4" s="505"/>
      <c r="K4" s="505"/>
      <c r="L4" s="505"/>
      <c r="M4" s="505"/>
      <c r="N4" s="505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</row>
    <row r="5" spans="1:36" s="24" customFormat="1">
      <c r="A5" s="20" t="s">
        <v>3</v>
      </c>
      <c r="B5" s="21"/>
      <c r="C5" s="22"/>
      <c r="D5" s="22"/>
      <c r="E5" s="21"/>
      <c r="F5" s="21"/>
      <c r="G5" s="21"/>
      <c r="H5" s="23"/>
      <c r="I5" s="21"/>
      <c r="J5" s="21"/>
      <c r="K5" s="21"/>
      <c r="L5" s="21"/>
      <c r="M5" s="21"/>
      <c r="N5" s="21"/>
      <c r="O5" s="21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</row>
    <row r="6" spans="1:36" s="24" customFormat="1" ht="7.5" customHeight="1" thickBot="1">
      <c r="A6" s="20"/>
      <c r="B6" s="21"/>
      <c r="C6" s="22"/>
      <c r="D6" s="22"/>
      <c r="E6" s="21"/>
      <c r="F6" s="21"/>
      <c r="G6" s="21"/>
      <c r="H6" s="23"/>
      <c r="I6" s="21"/>
      <c r="J6" s="21"/>
      <c r="K6" s="21"/>
      <c r="L6" s="21"/>
      <c r="M6" s="21"/>
      <c r="N6" s="21"/>
      <c r="O6" s="21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</row>
    <row r="7" spans="1:36" s="24" customFormat="1" ht="11.1" customHeight="1" thickTop="1">
      <c r="A7" s="568" t="s">
        <v>4</v>
      </c>
      <c r="B7" s="569"/>
      <c r="C7" s="572" t="s">
        <v>32</v>
      </c>
      <c r="D7" s="573"/>
      <c r="E7" s="574" t="s">
        <v>45</v>
      </c>
      <c r="F7" s="575"/>
      <c r="G7" s="576" t="s">
        <v>46</v>
      </c>
      <c r="H7" s="576"/>
      <c r="I7" s="574" t="s">
        <v>47</v>
      </c>
      <c r="J7" s="577"/>
      <c r="K7" s="574" t="s">
        <v>48</v>
      </c>
      <c r="L7" s="575"/>
      <c r="M7" s="578" t="s">
        <v>25</v>
      </c>
      <c r="N7" s="579"/>
      <c r="Q7" s="566"/>
      <c r="R7" s="566"/>
      <c r="S7" s="566"/>
      <c r="T7" s="566"/>
      <c r="U7" s="566"/>
      <c r="V7" s="566"/>
      <c r="W7" s="566"/>
      <c r="X7" s="566"/>
      <c r="Y7" s="565"/>
      <c r="Z7" s="565"/>
      <c r="AA7" s="566"/>
      <c r="AB7" s="566"/>
      <c r="AC7" s="566"/>
      <c r="AD7" s="566"/>
      <c r="AE7" s="566"/>
      <c r="AF7" s="566"/>
      <c r="AG7" s="566"/>
      <c r="AH7" s="566"/>
      <c r="AI7" s="565"/>
      <c r="AJ7" s="565"/>
    </row>
    <row r="8" spans="1:36" s="24" customFormat="1" ht="11.1" customHeight="1">
      <c r="A8" s="570"/>
      <c r="B8" s="571"/>
      <c r="C8" s="25" t="s">
        <v>2</v>
      </c>
      <c r="D8" s="25" t="s">
        <v>5</v>
      </c>
      <c r="E8" s="26" t="s">
        <v>2</v>
      </c>
      <c r="F8" s="27" t="s">
        <v>5</v>
      </c>
      <c r="G8" s="26" t="s">
        <v>2</v>
      </c>
      <c r="H8" s="26" t="s">
        <v>5</v>
      </c>
      <c r="I8" s="26" t="s">
        <v>2</v>
      </c>
      <c r="J8" s="26" t="s">
        <v>5</v>
      </c>
      <c r="K8" s="26" t="s">
        <v>2</v>
      </c>
      <c r="L8" s="28" t="s">
        <v>5</v>
      </c>
      <c r="M8" s="29" t="s">
        <v>2</v>
      </c>
      <c r="N8" s="30" t="s">
        <v>5</v>
      </c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</row>
    <row r="9" spans="1:36" s="24" customFormat="1" ht="7.5" customHeight="1">
      <c r="A9" s="31"/>
      <c r="B9" s="32"/>
      <c r="C9" s="33"/>
      <c r="D9" s="33"/>
      <c r="E9" s="34"/>
      <c r="F9" s="34"/>
      <c r="G9" s="35"/>
      <c r="H9" s="35"/>
      <c r="I9" s="35"/>
      <c r="J9" s="35"/>
      <c r="K9" s="35"/>
      <c r="L9" s="35"/>
      <c r="M9" s="36"/>
      <c r="N9" s="37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</row>
    <row r="10" spans="1:36" s="24" customFormat="1" ht="13.2">
      <c r="A10" s="31" t="s">
        <v>1</v>
      </c>
      <c r="B10" s="38" t="s">
        <v>6</v>
      </c>
      <c r="C10" s="33"/>
      <c r="D10" s="39"/>
      <c r="E10" s="34">
        <v>133</v>
      </c>
      <c r="F10" s="40">
        <v>12003</v>
      </c>
      <c r="G10" s="14">
        <v>99</v>
      </c>
      <c r="H10" s="14">
        <v>9231</v>
      </c>
      <c r="I10" s="14">
        <v>96</v>
      </c>
      <c r="J10" s="15">
        <v>9165</v>
      </c>
      <c r="K10" s="40">
        <v>74</v>
      </c>
      <c r="L10" s="42">
        <v>8076</v>
      </c>
      <c r="M10" s="43">
        <f>SUM(K10,I10,G10,E10)</f>
        <v>402</v>
      </c>
      <c r="N10" s="44">
        <f>SUM(F10,H10,J10,L10)</f>
        <v>38475</v>
      </c>
      <c r="O10" s="45"/>
      <c r="R10" s="46"/>
      <c r="S10" s="47"/>
      <c r="T10" s="46"/>
      <c r="U10" s="47"/>
      <c r="V10" s="46"/>
      <c r="W10" s="47"/>
      <c r="X10" s="46"/>
      <c r="Y10" s="47"/>
      <c r="Z10" s="47"/>
      <c r="AA10" s="47"/>
      <c r="AB10" s="46"/>
      <c r="AC10" s="47"/>
      <c r="AD10" s="46"/>
      <c r="AE10" s="47"/>
      <c r="AF10" s="46"/>
      <c r="AG10" s="47"/>
      <c r="AH10" s="46"/>
      <c r="AI10" s="47"/>
      <c r="AJ10" s="46"/>
    </row>
    <row r="11" spans="1:36" s="24" customFormat="1" ht="13.2">
      <c r="A11" s="31"/>
      <c r="B11" s="38" t="s">
        <v>7</v>
      </c>
      <c r="C11" s="33"/>
      <c r="D11" s="39"/>
      <c r="E11" s="34">
        <v>32</v>
      </c>
      <c r="F11" s="40">
        <v>1106</v>
      </c>
      <c r="G11" s="14">
        <v>37</v>
      </c>
      <c r="H11" s="14">
        <v>1472</v>
      </c>
      <c r="I11" s="14">
        <v>29</v>
      </c>
      <c r="J11" s="15">
        <v>990</v>
      </c>
      <c r="K11" s="40">
        <v>23</v>
      </c>
      <c r="L11" s="42">
        <v>851</v>
      </c>
      <c r="M11" s="43">
        <f>SUM(K11,I11,G11,E11)</f>
        <v>121</v>
      </c>
      <c r="N11" s="48">
        <f>SUM(F11,H11,J11,L11)</f>
        <v>4419</v>
      </c>
      <c r="Q11" s="47"/>
      <c r="R11" s="49"/>
      <c r="S11" s="47"/>
      <c r="T11" s="49"/>
      <c r="U11" s="47"/>
      <c r="V11" s="49"/>
      <c r="W11" s="47"/>
      <c r="X11" s="49"/>
      <c r="Y11" s="47"/>
      <c r="Z11" s="47"/>
      <c r="AA11" s="47"/>
      <c r="AB11" s="49"/>
      <c r="AC11" s="47"/>
      <c r="AD11" s="49"/>
      <c r="AE11" s="47"/>
      <c r="AF11" s="49"/>
      <c r="AG11" s="47"/>
      <c r="AH11" s="49"/>
      <c r="AI11" s="47"/>
      <c r="AJ11" s="49"/>
    </row>
    <row r="12" spans="1:36" s="24" customFormat="1" ht="13.2">
      <c r="A12" s="31"/>
      <c r="B12" s="38"/>
      <c r="C12" s="33"/>
      <c r="D12" s="39"/>
      <c r="E12" s="50"/>
      <c r="F12" s="51"/>
      <c r="G12" s="52"/>
      <c r="H12" s="52"/>
      <c r="I12" s="52"/>
      <c r="J12" s="87"/>
      <c r="K12" s="50"/>
      <c r="L12" s="53"/>
      <c r="M12" s="54"/>
      <c r="N12" s="55"/>
      <c r="Q12" s="47"/>
      <c r="R12" s="49"/>
      <c r="S12" s="47"/>
      <c r="T12" s="49"/>
      <c r="U12" s="47"/>
      <c r="V12" s="49"/>
      <c r="W12" s="47"/>
      <c r="X12" s="49"/>
      <c r="Y12" s="47"/>
      <c r="Z12" s="56"/>
      <c r="AA12" s="47"/>
      <c r="AB12" s="49"/>
      <c r="AC12" s="47"/>
      <c r="AD12" s="49"/>
      <c r="AE12" s="47"/>
      <c r="AF12" s="49"/>
      <c r="AG12" s="47"/>
      <c r="AH12" s="49"/>
      <c r="AI12" s="47"/>
      <c r="AJ12" s="49"/>
    </row>
    <row r="13" spans="1:36" s="24" customFormat="1" ht="13.2">
      <c r="A13" s="31" t="s">
        <v>8</v>
      </c>
      <c r="B13" s="38" t="s">
        <v>6</v>
      </c>
      <c r="C13" s="33"/>
      <c r="D13" s="39"/>
      <c r="E13" s="34">
        <v>1</v>
      </c>
      <c r="F13" s="40">
        <v>1200</v>
      </c>
      <c r="G13" s="14">
        <v>1</v>
      </c>
      <c r="H13" s="14">
        <v>496</v>
      </c>
      <c r="I13" s="14">
        <v>1</v>
      </c>
      <c r="J13" s="15">
        <v>209</v>
      </c>
      <c r="K13" s="40">
        <v>1</v>
      </c>
      <c r="L13" s="42">
        <v>445</v>
      </c>
      <c r="M13" s="43">
        <f>SUM(K13,I13,G13,E13)</f>
        <v>4</v>
      </c>
      <c r="N13" s="48">
        <f>SUM(F13,H13,J13,L13)</f>
        <v>2350</v>
      </c>
      <c r="Q13" s="47"/>
      <c r="R13" s="49"/>
      <c r="S13" s="47"/>
      <c r="T13" s="49"/>
      <c r="U13" s="47"/>
      <c r="V13" s="49"/>
      <c r="W13" s="47"/>
      <c r="X13" s="49"/>
      <c r="Y13" s="47"/>
      <c r="Z13" s="47"/>
      <c r="AA13" s="47"/>
      <c r="AB13" s="49"/>
      <c r="AC13" s="47"/>
      <c r="AD13" s="49"/>
      <c r="AE13" s="47"/>
      <c r="AF13" s="49"/>
      <c r="AG13" s="47"/>
      <c r="AH13" s="49"/>
      <c r="AI13" s="47"/>
      <c r="AJ13" s="49"/>
    </row>
    <row r="14" spans="1:36" s="24" customFormat="1" ht="13.2">
      <c r="A14" s="31" t="s">
        <v>9</v>
      </c>
      <c r="B14" s="38" t="s">
        <v>7</v>
      </c>
      <c r="C14" s="33"/>
      <c r="D14" s="39"/>
      <c r="E14" s="34">
        <v>0</v>
      </c>
      <c r="F14" s="40">
        <v>0</v>
      </c>
      <c r="G14" s="14">
        <v>1</v>
      </c>
      <c r="H14" s="14">
        <v>66</v>
      </c>
      <c r="I14" s="14">
        <v>0</v>
      </c>
      <c r="J14" s="15">
        <v>0</v>
      </c>
      <c r="K14" s="40">
        <v>0</v>
      </c>
      <c r="L14" s="42">
        <v>0</v>
      </c>
      <c r="M14" s="43">
        <f>SUM(K14,I14,G14,E14)</f>
        <v>1</v>
      </c>
      <c r="N14" s="48">
        <f>SUM(F14,H14,J14,L14)</f>
        <v>66</v>
      </c>
      <c r="Q14" s="47"/>
      <c r="R14" s="49"/>
      <c r="S14" s="47"/>
      <c r="T14" s="49"/>
      <c r="U14" s="47"/>
      <c r="V14" s="49"/>
      <c r="W14" s="47"/>
      <c r="X14" s="49"/>
      <c r="Y14" s="47"/>
      <c r="Z14" s="47"/>
      <c r="AA14" s="47"/>
      <c r="AB14" s="49"/>
      <c r="AC14" s="47"/>
      <c r="AD14" s="49"/>
      <c r="AE14" s="47"/>
      <c r="AF14" s="49"/>
      <c r="AG14" s="47"/>
      <c r="AH14" s="49"/>
      <c r="AI14" s="47"/>
      <c r="AJ14" s="49"/>
    </row>
    <row r="15" spans="1:36" s="24" customFormat="1" ht="13.2">
      <c r="A15" s="31"/>
      <c r="B15" s="38"/>
      <c r="C15" s="33"/>
      <c r="D15" s="39"/>
      <c r="E15" s="50"/>
      <c r="F15" s="51"/>
      <c r="G15" s="52"/>
      <c r="H15" s="52"/>
      <c r="I15" s="52"/>
      <c r="J15" s="87"/>
      <c r="K15" s="50"/>
      <c r="L15" s="53"/>
      <c r="M15" s="54"/>
      <c r="N15" s="55"/>
      <c r="Q15" s="47"/>
      <c r="R15" s="49"/>
      <c r="S15" s="47"/>
      <c r="T15" s="49"/>
      <c r="U15" s="47"/>
      <c r="V15" s="49"/>
      <c r="W15" s="47"/>
      <c r="X15" s="49"/>
      <c r="Y15" s="47"/>
      <c r="Z15" s="56"/>
      <c r="AA15" s="47"/>
      <c r="AB15" s="49"/>
      <c r="AC15" s="47"/>
      <c r="AD15" s="49"/>
      <c r="AE15" s="47"/>
      <c r="AF15" s="49"/>
      <c r="AG15" s="47"/>
      <c r="AH15" s="49"/>
      <c r="AI15" s="47"/>
      <c r="AJ15" s="49"/>
    </row>
    <row r="16" spans="1:36" s="24" customFormat="1" ht="13.2">
      <c r="A16" s="31" t="s">
        <v>10</v>
      </c>
      <c r="B16" s="38" t="s">
        <v>6</v>
      </c>
      <c r="C16" s="33"/>
      <c r="D16" s="39"/>
      <c r="E16" s="34">
        <v>0</v>
      </c>
      <c r="F16" s="40">
        <v>0</v>
      </c>
      <c r="G16" s="14">
        <v>0</v>
      </c>
      <c r="H16" s="14">
        <v>0</v>
      </c>
      <c r="I16" s="14">
        <v>0</v>
      </c>
      <c r="J16" s="15">
        <v>0</v>
      </c>
      <c r="K16" s="40">
        <v>0</v>
      </c>
      <c r="L16" s="42">
        <v>0</v>
      </c>
      <c r="M16" s="43">
        <f>SUM(K16,I16,G16,E16)</f>
        <v>0</v>
      </c>
      <c r="N16" s="48">
        <f>SUM(F16,H16,J16,L16)</f>
        <v>0</v>
      </c>
      <c r="Q16" s="47"/>
      <c r="R16" s="49"/>
      <c r="S16" s="47"/>
      <c r="T16" s="49"/>
      <c r="U16" s="47"/>
      <c r="V16" s="49"/>
      <c r="W16" s="47"/>
      <c r="X16" s="49"/>
      <c r="Y16" s="47"/>
      <c r="Z16" s="47"/>
      <c r="AA16" s="47"/>
      <c r="AB16" s="49"/>
      <c r="AC16" s="47"/>
      <c r="AD16" s="49"/>
      <c r="AE16" s="47"/>
      <c r="AF16" s="49"/>
      <c r="AG16" s="47"/>
      <c r="AH16" s="49"/>
      <c r="AI16" s="47"/>
      <c r="AJ16" s="49"/>
    </row>
    <row r="17" spans="1:36" s="24" customFormat="1" ht="13.2">
      <c r="A17" s="31"/>
      <c r="B17" s="38" t="s">
        <v>7</v>
      </c>
      <c r="C17" s="33"/>
      <c r="D17" s="39"/>
      <c r="E17" s="34">
        <v>0</v>
      </c>
      <c r="F17" s="40">
        <v>0</v>
      </c>
      <c r="G17" s="14">
        <v>4</v>
      </c>
      <c r="H17" s="14">
        <v>2293</v>
      </c>
      <c r="I17" s="14">
        <v>1</v>
      </c>
      <c r="J17" s="15">
        <v>350</v>
      </c>
      <c r="K17" s="40">
        <v>2</v>
      </c>
      <c r="L17" s="42">
        <v>3600</v>
      </c>
      <c r="M17" s="43">
        <f>SUM(K17,I17,G17,E17)</f>
        <v>7</v>
      </c>
      <c r="N17" s="48">
        <f>SUM(F17,H17,J17,L17)</f>
        <v>6243</v>
      </c>
      <c r="Q17" s="47"/>
      <c r="R17" s="49"/>
      <c r="S17" s="47"/>
      <c r="T17" s="49"/>
      <c r="U17" s="47"/>
      <c r="V17" s="49"/>
      <c r="W17" s="47"/>
      <c r="X17" s="49"/>
      <c r="Y17" s="47"/>
      <c r="Z17" s="47"/>
      <c r="AA17" s="47"/>
      <c r="AB17" s="49"/>
      <c r="AC17" s="47"/>
      <c r="AD17" s="49"/>
      <c r="AE17" s="47"/>
      <c r="AF17" s="49"/>
      <c r="AG17" s="47"/>
      <c r="AH17" s="49"/>
      <c r="AI17" s="47"/>
      <c r="AJ17" s="49"/>
    </row>
    <row r="18" spans="1:36" s="24" customFormat="1" ht="13.2">
      <c r="A18" s="31"/>
      <c r="B18" s="38"/>
      <c r="C18" s="33"/>
      <c r="D18" s="39"/>
      <c r="E18" s="50"/>
      <c r="F18" s="51"/>
      <c r="G18" s="52"/>
      <c r="H18" s="52"/>
      <c r="I18" s="52"/>
      <c r="J18" s="87"/>
      <c r="K18" s="50"/>
      <c r="L18" s="53"/>
      <c r="M18" s="54"/>
      <c r="N18" s="55"/>
      <c r="Q18" s="47"/>
      <c r="R18" s="49"/>
      <c r="S18" s="47"/>
      <c r="T18" s="49"/>
      <c r="U18" s="47"/>
      <c r="V18" s="49"/>
      <c r="W18" s="47"/>
      <c r="X18" s="49"/>
      <c r="Y18" s="47"/>
      <c r="Z18" s="56"/>
      <c r="AA18" s="47"/>
      <c r="AB18" s="49"/>
      <c r="AC18" s="47"/>
      <c r="AD18" s="49"/>
      <c r="AE18" s="47"/>
      <c r="AF18" s="49"/>
      <c r="AG18" s="47"/>
      <c r="AH18" s="49"/>
      <c r="AI18" s="47"/>
      <c r="AJ18" s="49"/>
    </row>
    <row r="19" spans="1:36" s="24" customFormat="1" ht="13.2">
      <c r="A19" s="31" t="s">
        <v>11</v>
      </c>
      <c r="B19" s="38" t="s">
        <v>6</v>
      </c>
      <c r="C19" s="33"/>
      <c r="D19" s="39"/>
      <c r="E19" s="34">
        <v>1</v>
      </c>
      <c r="F19" s="40">
        <v>3166</v>
      </c>
      <c r="G19" s="14">
        <v>0</v>
      </c>
      <c r="H19" s="14">
        <v>0</v>
      </c>
      <c r="I19" s="14">
        <v>1</v>
      </c>
      <c r="J19" s="15">
        <v>6500</v>
      </c>
      <c r="K19" s="40">
        <v>0</v>
      </c>
      <c r="L19" s="42">
        <v>0</v>
      </c>
      <c r="M19" s="43">
        <f>SUM(K19,I19,G19,E19)</f>
        <v>2</v>
      </c>
      <c r="N19" s="48">
        <f>SUM(F19,H19,J19,L19)</f>
        <v>9666</v>
      </c>
      <c r="Q19" s="47"/>
      <c r="R19" s="49"/>
      <c r="S19" s="47"/>
      <c r="T19" s="49"/>
      <c r="U19" s="47"/>
      <c r="V19" s="49"/>
      <c r="W19" s="47"/>
      <c r="X19" s="49"/>
      <c r="Y19" s="47"/>
      <c r="Z19" s="47"/>
      <c r="AA19" s="47"/>
      <c r="AB19" s="49"/>
      <c r="AC19" s="47"/>
      <c r="AD19" s="49"/>
      <c r="AE19" s="47"/>
      <c r="AF19" s="49"/>
      <c r="AG19" s="47"/>
      <c r="AH19" s="49"/>
      <c r="AI19" s="47"/>
      <c r="AJ19" s="49"/>
    </row>
    <row r="20" spans="1:36" s="24" customFormat="1" ht="13.2">
      <c r="A20" s="31"/>
      <c r="B20" s="38" t="s">
        <v>7</v>
      </c>
      <c r="C20" s="33"/>
      <c r="D20" s="39"/>
      <c r="E20" s="34">
        <v>0</v>
      </c>
      <c r="F20" s="40">
        <v>0</v>
      </c>
      <c r="G20" s="14">
        <v>0</v>
      </c>
      <c r="H20" s="14">
        <v>0</v>
      </c>
      <c r="I20" s="14">
        <v>0</v>
      </c>
      <c r="J20" s="15">
        <v>0</v>
      </c>
      <c r="K20" s="40">
        <v>0</v>
      </c>
      <c r="L20" s="42">
        <v>0</v>
      </c>
      <c r="M20" s="43">
        <f>SUM(K20,I20,G20,E20)</f>
        <v>0</v>
      </c>
      <c r="N20" s="48">
        <f>SUM(F20,H20,J20,L20)</f>
        <v>0</v>
      </c>
      <c r="Q20" s="47"/>
      <c r="R20" s="49"/>
      <c r="S20" s="47"/>
      <c r="T20" s="49"/>
      <c r="U20" s="47"/>
      <c r="V20" s="49"/>
      <c r="W20" s="47"/>
      <c r="X20" s="49"/>
      <c r="Y20" s="47"/>
      <c r="Z20" s="47"/>
      <c r="AA20" s="47"/>
      <c r="AB20" s="49"/>
      <c r="AC20" s="47"/>
      <c r="AD20" s="49"/>
      <c r="AE20" s="47"/>
      <c r="AF20" s="49"/>
      <c r="AG20" s="47"/>
      <c r="AH20" s="49"/>
      <c r="AI20" s="47"/>
      <c r="AJ20" s="49"/>
    </row>
    <row r="21" spans="1:36" s="24" customFormat="1" ht="13.2">
      <c r="A21" s="31"/>
      <c r="B21" s="38"/>
      <c r="C21" s="33"/>
      <c r="D21" s="39"/>
      <c r="E21" s="50"/>
      <c r="F21" s="51"/>
      <c r="G21" s="52"/>
      <c r="H21" s="52"/>
      <c r="I21" s="52"/>
      <c r="J21" s="87"/>
      <c r="K21" s="50"/>
      <c r="L21" s="53"/>
      <c r="M21" s="54"/>
      <c r="N21" s="55"/>
      <c r="Q21" s="47"/>
      <c r="R21" s="49"/>
      <c r="S21" s="47"/>
      <c r="T21" s="49"/>
      <c r="U21" s="47"/>
      <c r="V21" s="49"/>
      <c r="W21" s="47"/>
      <c r="X21" s="49"/>
      <c r="Y21" s="47"/>
      <c r="Z21" s="56"/>
      <c r="AA21" s="47"/>
      <c r="AB21" s="49"/>
      <c r="AC21" s="47"/>
      <c r="AD21" s="49"/>
      <c r="AE21" s="47"/>
      <c r="AF21" s="49"/>
      <c r="AG21" s="47"/>
      <c r="AH21" s="49"/>
      <c r="AI21" s="47"/>
      <c r="AJ21" s="49"/>
    </row>
    <row r="22" spans="1:36" s="24" customFormat="1" ht="13.2">
      <c r="A22" s="31" t="s">
        <v>12</v>
      </c>
      <c r="B22" s="38" t="s">
        <v>6</v>
      </c>
      <c r="C22" s="33"/>
      <c r="D22" s="39"/>
      <c r="E22" s="34">
        <v>5</v>
      </c>
      <c r="F22" s="40">
        <v>4955</v>
      </c>
      <c r="G22" s="14">
        <v>3</v>
      </c>
      <c r="H22" s="14">
        <v>1829</v>
      </c>
      <c r="I22" s="14">
        <v>5</v>
      </c>
      <c r="J22" s="15">
        <v>1313</v>
      </c>
      <c r="K22" s="40">
        <v>1</v>
      </c>
      <c r="L22" s="42">
        <v>350</v>
      </c>
      <c r="M22" s="43">
        <f>SUM(K22,I22,G22,E22)</f>
        <v>14</v>
      </c>
      <c r="N22" s="48">
        <f>SUM(F22,H22,J22,L22)</f>
        <v>8447</v>
      </c>
      <c r="Q22" s="47"/>
      <c r="R22" s="49"/>
      <c r="S22" s="47"/>
      <c r="T22" s="49"/>
      <c r="U22" s="47"/>
      <c r="V22" s="49"/>
      <c r="W22" s="47"/>
      <c r="X22" s="49"/>
      <c r="Y22" s="47"/>
      <c r="Z22" s="47"/>
      <c r="AA22" s="47"/>
      <c r="AB22" s="49"/>
      <c r="AC22" s="47"/>
      <c r="AD22" s="49"/>
      <c r="AE22" s="47"/>
      <c r="AF22" s="49"/>
      <c r="AG22" s="47"/>
      <c r="AH22" s="49"/>
      <c r="AI22" s="47"/>
      <c r="AJ22" s="49"/>
    </row>
    <row r="23" spans="1:36" s="24" customFormat="1" ht="13.2">
      <c r="A23" s="31"/>
      <c r="B23" s="38" t="s">
        <v>7</v>
      </c>
      <c r="C23" s="33"/>
      <c r="D23" s="39"/>
      <c r="E23" s="34">
        <v>31</v>
      </c>
      <c r="F23" s="40">
        <v>9828</v>
      </c>
      <c r="G23" s="14">
        <v>18</v>
      </c>
      <c r="H23" s="14">
        <v>611</v>
      </c>
      <c r="I23" s="14">
        <v>22</v>
      </c>
      <c r="J23" s="15">
        <v>3529</v>
      </c>
      <c r="K23" s="40">
        <v>20</v>
      </c>
      <c r="L23" s="42">
        <v>648</v>
      </c>
      <c r="M23" s="43">
        <f>SUM(K23,I23,G23,E23)</f>
        <v>91</v>
      </c>
      <c r="N23" s="48">
        <f>SUM(F23,H23,J23,L23)</f>
        <v>14616</v>
      </c>
      <c r="Q23" s="47"/>
      <c r="R23" s="49"/>
      <c r="S23" s="47"/>
      <c r="T23" s="49"/>
      <c r="U23" s="47"/>
      <c r="V23" s="49"/>
      <c r="W23" s="47"/>
      <c r="X23" s="49"/>
      <c r="Y23" s="47"/>
      <c r="Z23" s="47"/>
      <c r="AA23" s="47"/>
      <c r="AB23" s="49"/>
      <c r="AC23" s="47"/>
      <c r="AD23" s="49"/>
      <c r="AE23" s="47"/>
      <c r="AF23" s="49"/>
      <c r="AG23" s="47"/>
      <c r="AH23" s="49"/>
      <c r="AI23" s="47"/>
      <c r="AJ23" s="49"/>
    </row>
    <row r="24" spans="1:36" s="24" customFormat="1" ht="13.2">
      <c r="A24" s="31"/>
      <c r="B24" s="38"/>
      <c r="C24" s="33"/>
      <c r="D24" s="39"/>
      <c r="E24" s="50"/>
      <c r="F24" s="51"/>
      <c r="G24" s="52"/>
      <c r="H24" s="52"/>
      <c r="I24" s="52"/>
      <c r="J24" s="87"/>
      <c r="K24" s="50"/>
      <c r="L24" s="53"/>
      <c r="M24" s="54"/>
      <c r="N24" s="55"/>
      <c r="Q24" s="47"/>
      <c r="R24" s="49"/>
      <c r="S24" s="47"/>
      <c r="T24" s="49"/>
      <c r="U24" s="47"/>
      <c r="V24" s="49"/>
      <c r="W24" s="47"/>
      <c r="X24" s="49"/>
      <c r="Y24" s="47"/>
      <c r="Z24" s="56"/>
      <c r="AA24" s="47"/>
      <c r="AB24" s="49"/>
      <c r="AC24" s="47"/>
      <c r="AD24" s="49"/>
      <c r="AE24" s="47"/>
      <c r="AF24" s="49"/>
      <c r="AG24" s="47"/>
      <c r="AH24" s="49"/>
      <c r="AI24" s="47"/>
      <c r="AJ24" s="49"/>
    </row>
    <row r="25" spans="1:36" s="24" customFormat="1" ht="13.2">
      <c r="A25" s="31" t="s">
        <v>13</v>
      </c>
      <c r="B25" s="38" t="s">
        <v>6</v>
      </c>
      <c r="C25" s="33"/>
      <c r="D25" s="39"/>
      <c r="E25" s="34">
        <v>0</v>
      </c>
      <c r="F25" s="40">
        <v>0</v>
      </c>
      <c r="G25" s="14">
        <v>0</v>
      </c>
      <c r="H25" s="14">
        <v>0</v>
      </c>
      <c r="I25" s="14">
        <v>0</v>
      </c>
      <c r="J25" s="15">
        <v>0</v>
      </c>
      <c r="K25" s="40">
        <v>0</v>
      </c>
      <c r="L25" s="42">
        <v>0</v>
      </c>
      <c r="M25" s="43">
        <f>SUM(K25,I25,G25,E25)</f>
        <v>0</v>
      </c>
      <c r="N25" s="48">
        <f>SUM(F25,H25,J25,L25)</f>
        <v>0</v>
      </c>
      <c r="Q25" s="47"/>
      <c r="R25" s="49"/>
      <c r="S25" s="47"/>
      <c r="T25" s="49"/>
      <c r="U25" s="47"/>
      <c r="V25" s="49"/>
      <c r="W25" s="47"/>
      <c r="X25" s="49"/>
      <c r="Y25" s="47"/>
      <c r="Z25" s="47"/>
      <c r="AA25" s="47"/>
      <c r="AB25" s="49"/>
      <c r="AC25" s="47"/>
      <c r="AD25" s="49"/>
      <c r="AE25" s="47"/>
      <c r="AF25" s="49"/>
      <c r="AG25" s="47"/>
      <c r="AH25" s="49"/>
      <c r="AI25" s="47"/>
      <c r="AJ25" s="49"/>
    </row>
    <row r="26" spans="1:36" s="24" customFormat="1" ht="13.2">
      <c r="A26" s="31"/>
      <c r="B26" s="38" t="s">
        <v>7</v>
      </c>
      <c r="C26" s="33"/>
      <c r="D26" s="39"/>
      <c r="E26" s="34">
        <v>0</v>
      </c>
      <c r="F26" s="40">
        <v>0</v>
      </c>
      <c r="G26" s="14">
        <v>0</v>
      </c>
      <c r="H26" s="14">
        <v>0</v>
      </c>
      <c r="I26" s="14">
        <v>0</v>
      </c>
      <c r="J26" s="15">
        <v>0</v>
      </c>
      <c r="K26" s="40">
        <v>0</v>
      </c>
      <c r="L26" s="42">
        <v>0</v>
      </c>
      <c r="M26" s="43">
        <f>SUM(K26,I26,G26,E26)</f>
        <v>0</v>
      </c>
      <c r="N26" s="48">
        <f>SUM(F26,H26,J26,L26)</f>
        <v>0</v>
      </c>
      <c r="P26" s="57"/>
      <c r="Q26" s="47"/>
      <c r="R26" s="49"/>
      <c r="S26" s="47"/>
      <c r="T26" s="49"/>
      <c r="U26" s="47"/>
      <c r="V26" s="49"/>
      <c r="W26" s="47"/>
      <c r="X26" s="49"/>
      <c r="Y26" s="47"/>
      <c r="Z26" s="47"/>
      <c r="AA26" s="47"/>
      <c r="AB26" s="49"/>
      <c r="AC26" s="47"/>
      <c r="AD26" s="49"/>
      <c r="AE26" s="47"/>
      <c r="AF26" s="49"/>
      <c r="AG26" s="47"/>
      <c r="AH26" s="49"/>
      <c r="AI26" s="47"/>
      <c r="AJ26" s="49"/>
    </row>
    <row r="27" spans="1:36" s="24" customFormat="1" ht="13.2">
      <c r="A27" s="31"/>
      <c r="B27" s="38"/>
      <c r="C27" s="33"/>
      <c r="D27" s="39"/>
      <c r="E27" s="50"/>
      <c r="F27" s="51"/>
      <c r="G27" s="52"/>
      <c r="H27" s="52"/>
      <c r="I27" s="52"/>
      <c r="J27" s="87"/>
      <c r="K27" s="50"/>
      <c r="L27" s="53"/>
      <c r="M27" s="54"/>
      <c r="N27" s="55"/>
      <c r="Q27" s="47"/>
      <c r="R27" s="49"/>
      <c r="S27" s="47"/>
      <c r="T27" s="49"/>
      <c r="U27" s="47"/>
      <c r="V27" s="49"/>
      <c r="W27" s="47"/>
      <c r="X27" s="49"/>
      <c r="Y27" s="47"/>
      <c r="Z27" s="56"/>
      <c r="AA27" s="47"/>
      <c r="AB27" s="49"/>
      <c r="AC27" s="47"/>
      <c r="AD27" s="49"/>
      <c r="AE27" s="47"/>
      <c r="AF27" s="49"/>
      <c r="AG27" s="47"/>
      <c r="AH27" s="49"/>
      <c r="AI27" s="47"/>
      <c r="AJ27" s="49"/>
    </row>
    <row r="28" spans="1:36" s="24" customFormat="1" ht="13.2">
      <c r="A28" s="31" t="s">
        <v>14</v>
      </c>
      <c r="B28" s="38" t="s">
        <v>6</v>
      </c>
      <c r="C28" s="33"/>
      <c r="D28" s="39"/>
      <c r="E28" s="34">
        <v>0</v>
      </c>
      <c r="F28" s="40">
        <v>0</v>
      </c>
      <c r="G28" s="14">
        <v>0</v>
      </c>
      <c r="H28" s="14">
        <v>0</v>
      </c>
      <c r="I28" s="14">
        <v>0</v>
      </c>
      <c r="J28" s="15">
        <v>0</v>
      </c>
      <c r="K28" s="40">
        <v>0</v>
      </c>
      <c r="L28" s="42">
        <v>0</v>
      </c>
      <c r="M28" s="43">
        <f>SUM(K28,I28,G28,E28)</f>
        <v>0</v>
      </c>
      <c r="N28" s="48">
        <f>SUM(F28,H28,J28,L28)</f>
        <v>0</v>
      </c>
      <c r="Q28" s="47"/>
      <c r="R28" s="49"/>
      <c r="S28" s="47"/>
      <c r="T28" s="49"/>
      <c r="U28" s="47"/>
      <c r="V28" s="49"/>
      <c r="W28" s="47"/>
      <c r="X28" s="49"/>
      <c r="Y28" s="47"/>
      <c r="Z28" s="47"/>
      <c r="AA28" s="47"/>
      <c r="AB28" s="49"/>
      <c r="AC28" s="47"/>
      <c r="AD28" s="49"/>
      <c r="AE28" s="47"/>
      <c r="AF28" s="49"/>
      <c r="AG28" s="47"/>
      <c r="AH28" s="49"/>
      <c r="AI28" s="47"/>
      <c r="AJ28" s="49"/>
    </row>
    <row r="29" spans="1:36" s="24" customFormat="1" ht="13.2">
      <c r="A29" s="31" t="s">
        <v>15</v>
      </c>
      <c r="B29" s="38" t="s">
        <v>7</v>
      </c>
      <c r="C29" s="33"/>
      <c r="D29" s="39"/>
      <c r="E29" s="34">
        <v>2</v>
      </c>
      <c r="F29" s="40">
        <v>261</v>
      </c>
      <c r="G29" s="14">
        <v>0</v>
      </c>
      <c r="H29" s="14">
        <v>0</v>
      </c>
      <c r="I29" s="14">
        <v>1</v>
      </c>
      <c r="J29" s="15">
        <v>160</v>
      </c>
      <c r="K29" s="40">
        <v>0</v>
      </c>
      <c r="L29" s="42">
        <v>0</v>
      </c>
      <c r="M29" s="43">
        <f>SUM(K29,I29,G29,E29)</f>
        <v>3</v>
      </c>
      <c r="N29" s="48">
        <f>SUM(F29,H29,J29,L29)</f>
        <v>421</v>
      </c>
      <c r="Q29" s="47"/>
      <c r="R29" s="49"/>
      <c r="S29" s="47"/>
      <c r="T29" s="49"/>
      <c r="U29" s="47"/>
      <c r="V29" s="49"/>
      <c r="W29" s="47"/>
      <c r="X29" s="49"/>
      <c r="Y29" s="47"/>
      <c r="Z29" s="47"/>
      <c r="AA29" s="47"/>
      <c r="AB29" s="49"/>
      <c r="AC29" s="47"/>
      <c r="AD29" s="49"/>
      <c r="AE29" s="47"/>
      <c r="AF29" s="49"/>
      <c r="AG29" s="47"/>
      <c r="AH29" s="49"/>
      <c r="AI29" s="47"/>
      <c r="AJ29" s="49"/>
    </row>
    <row r="30" spans="1:36" s="24" customFormat="1" ht="13.2">
      <c r="A30" s="31"/>
      <c r="B30" s="38"/>
      <c r="C30" s="33"/>
      <c r="D30" s="39"/>
      <c r="E30" s="50"/>
      <c r="F30" s="51"/>
      <c r="G30" s="52"/>
      <c r="H30" s="52"/>
      <c r="I30" s="52"/>
      <c r="J30" s="87"/>
      <c r="K30" s="50"/>
      <c r="L30" s="53"/>
      <c r="M30" s="54"/>
      <c r="N30" s="55"/>
      <c r="P30" s="58"/>
      <c r="Q30" s="47"/>
      <c r="R30" s="49"/>
      <c r="S30" s="47"/>
      <c r="T30" s="49"/>
      <c r="U30" s="47"/>
      <c r="V30" s="49"/>
      <c r="W30" s="47"/>
      <c r="X30" s="49"/>
      <c r="Y30" s="47"/>
      <c r="Z30" s="47"/>
      <c r="AA30" s="47"/>
      <c r="AB30" s="49"/>
      <c r="AC30" s="47"/>
      <c r="AD30" s="49"/>
      <c r="AE30" s="47"/>
      <c r="AF30" s="49"/>
      <c r="AG30" s="47"/>
      <c r="AH30" s="49"/>
      <c r="AI30" s="47"/>
      <c r="AJ30" s="49"/>
    </row>
    <row r="31" spans="1:36" s="24" customFormat="1" ht="13.2">
      <c r="A31" s="31" t="s">
        <v>18</v>
      </c>
      <c r="B31" s="38" t="s">
        <v>6</v>
      </c>
      <c r="C31" s="33"/>
      <c r="D31" s="39"/>
      <c r="E31" s="34">
        <v>0</v>
      </c>
      <c r="F31" s="40">
        <v>0</v>
      </c>
      <c r="G31" s="14">
        <v>0</v>
      </c>
      <c r="H31" s="14">
        <v>0</v>
      </c>
      <c r="I31" s="14">
        <v>0</v>
      </c>
      <c r="J31" s="15">
        <v>0</v>
      </c>
      <c r="K31" s="34">
        <v>0</v>
      </c>
      <c r="L31" s="42">
        <v>0</v>
      </c>
      <c r="M31" s="43">
        <f>SUM(K31,I31,G31,E31)</f>
        <v>0</v>
      </c>
      <c r="N31" s="48">
        <f>SUM(F31,H31,J31,L31)</f>
        <v>0</v>
      </c>
      <c r="Q31" s="47"/>
      <c r="R31" s="49"/>
      <c r="S31" s="47"/>
      <c r="T31" s="49"/>
      <c r="U31" s="47"/>
      <c r="V31" s="49"/>
      <c r="W31" s="47"/>
      <c r="X31" s="49"/>
      <c r="Y31" s="47"/>
      <c r="Z31" s="47"/>
      <c r="AA31" s="47"/>
      <c r="AB31" s="49"/>
      <c r="AC31" s="47"/>
      <c r="AD31" s="49"/>
      <c r="AE31" s="47"/>
      <c r="AF31" s="49"/>
      <c r="AG31" s="47"/>
      <c r="AH31" s="49"/>
      <c r="AI31" s="47"/>
      <c r="AJ31" s="49"/>
    </row>
    <row r="32" spans="1:36" s="24" customFormat="1" ht="13.2">
      <c r="A32" s="31"/>
      <c r="B32" s="38" t="s">
        <v>7</v>
      </c>
      <c r="C32" s="33"/>
      <c r="D32" s="39"/>
      <c r="E32" s="34">
        <v>0</v>
      </c>
      <c r="F32" s="40">
        <v>0</v>
      </c>
      <c r="G32" s="14">
        <v>0</v>
      </c>
      <c r="H32" s="14">
        <v>0</v>
      </c>
      <c r="I32" s="14">
        <v>0</v>
      </c>
      <c r="J32" s="15">
        <v>0</v>
      </c>
      <c r="K32" s="34">
        <v>0</v>
      </c>
      <c r="L32" s="42">
        <v>0</v>
      </c>
      <c r="M32" s="43">
        <f>SUM(K32,I32,G32,E32)</f>
        <v>0</v>
      </c>
      <c r="N32" s="48">
        <f>SUM(F32,H32,J32,L32)</f>
        <v>0</v>
      </c>
      <c r="P32" s="57"/>
      <c r="Q32" s="47"/>
      <c r="R32" s="49"/>
      <c r="S32" s="47"/>
      <c r="T32" s="49"/>
      <c r="U32" s="47"/>
      <c r="V32" s="49"/>
      <c r="W32" s="47"/>
      <c r="X32" s="49"/>
      <c r="Y32" s="47"/>
      <c r="Z32" s="47"/>
      <c r="AA32" s="47"/>
      <c r="AB32" s="49"/>
      <c r="AC32" s="47"/>
      <c r="AD32" s="49"/>
      <c r="AE32" s="47"/>
      <c r="AF32" s="49"/>
      <c r="AG32" s="47"/>
      <c r="AH32" s="49"/>
      <c r="AI32" s="47"/>
      <c r="AJ32" s="49"/>
    </row>
    <row r="33" spans="1:36" s="24" customFormat="1" ht="13.2">
      <c r="A33" s="31"/>
      <c r="B33" s="38"/>
      <c r="C33" s="33"/>
      <c r="D33" s="39"/>
      <c r="E33" s="50"/>
      <c r="F33" s="51"/>
      <c r="G33" s="52"/>
      <c r="H33" s="52"/>
      <c r="I33" s="52"/>
      <c r="J33" s="87"/>
      <c r="K33" s="50"/>
      <c r="L33" s="53"/>
      <c r="M33" s="54"/>
      <c r="N33" s="55"/>
      <c r="Q33" s="47"/>
      <c r="R33" s="49"/>
      <c r="S33" s="47"/>
      <c r="T33" s="49"/>
      <c r="U33" s="47"/>
      <c r="V33" s="49"/>
      <c r="W33" s="47"/>
      <c r="X33" s="49"/>
      <c r="Y33" s="47"/>
      <c r="Z33" s="56"/>
      <c r="AA33" s="47"/>
      <c r="AB33" s="49"/>
      <c r="AC33" s="47"/>
      <c r="AD33" s="49"/>
      <c r="AE33" s="47"/>
      <c r="AF33" s="49"/>
      <c r="AG33" s="47"/>
      <c r="AH33" s="49"/>
      <c r="AI33" s="47"/>
      <c r="AJ33" s="49"/>
    </row>
    <row r="34" spans="1:36" s="24" customFormat="1" ht="13.2">
      <c r="A34" s="31" t="s">
        <v>38</v>
      </c>
      <c r="B34" s="38"/>
      <c r="C34" s="33"/>
      <c r="D34" s="39"/>
      <c r="E34" s="34">
        <v>15</v>
      </c>
      <c r="F34" s="40">
        <v>3250</v>
      </c>
      <c r="G34" s="14">
        <v>15</v>
      </c>
      <c r="H34" s="14">
        <v>12674</v>
      </c>
      <c r="I34" s="14">
        <v>34</v>
      </c>
      <c r="J34" s="15">
        <v>13736</v>
      </c>
      <c r="K34" s="40">
        <v>15</v>
      </c>
      <c r="L34" s="42">
        <v>4127</v>
      </c>
      <c r="M34" s="43">
        <f>SUM(K34,I34,G34,E34)</f>
        <v>79</v>
      </c>
      <c r="N34" s="48">
        <f>SUM(F34,H34,J34,L34)</f>
        <v>33787</v>
      </c>
      <c r="Q34" s="47"/>
      <c r="R34" s="49"/>
      <c r="S34" s="47"/>
      <c r="T34" s="49"/>
      <c r="U34" s="47"/>
      <c r="V34" s="49"/>
      <c r="W34" s="47"/>
      <c r="X34" s="49"/>
      <c r="Y34" s="47"/>
      <c r="Z34" s="47"/>
      <c r="AA34" s="47"/>
      <c r="AB34" s="49"/>
      <c r="AC34" s="47"/>
      <c r="AD34" s="49"/>
      <c r="AE34" s="47"/>
      <c r="AF34" s="49"/>
      <c r="AG34" s="47"/>
      <c r="AH34" s="49"/>
      <c r="AI34" s="47"/>
      <c r="AJ34" s="49"/>
    </row>
    <row r="35" spans="1:36" s="24" customFormat="1" ht="13.2">
      <c r="A35" s="31"/>
      <c r="B35" s="38"/>
      <c r="C35" s="33"/>
      <c r="D35" s="39"/>
      <c r="E35" s="50"/>
      <c r="F35" s="51"/>
      <c r="G35" s="52"/>
      <c r="H35" s="52"/>
      <c r="I35" s="52"/>
      <c r="J35" s="87"/>
      <c r="K35" s="50"/>
      <c r="L35" s="53"/>
      <c r="M35" s="54"/>
      <c r="N35" s="55"/>
      <c r="Q35" s="47"/>
      <c r="R35" s="49"/>
      <c r="S35" s="47"/>
      <c r="T35" s="49"/>
      <c r="U35" s="47"/>
      <c r="V35" s="49"/>
      <c r="W35" s="47"/>
      <c r="X35" s="49"/>
      <c r="Y35" s="47"/>
      <c r="Z35" s="56"/>
      <c r="AA35" s="47"/>
      <c r="AB35" s="49"/>
      <c r="AC35" s="47"/>
      <c r="AD35" s="49"/>
      <c r="AE35" s="47"/>
      <c r="AF35" s="49"/>
      <c r="AG35" s="47"/>
      <c r="AH35" s="49"/>
      <c r="AI35" s="47"/>
      <c r="AJ35" s="49"/>
    </row>
    <row r="36" spans="1:36" s="24" customFormat="1" ht="13.2">
      <c r="A36" s="31" t="s">
        <v>16</v>
      </c>
      <c r="B36" s="38"/>
      <c r="C36" s="33"/>
      <c r="D36" s="39"/>
      <c r="E36" s="34">
        <v>141</v>
      </c>
      <c r="F36" s="40">
        <v>2184</v>
      </c>
      <c r="G36" s="14">
        <v>140</v>
      </c>
      <c r="H36" s="14">
        <v>4027</v>
      </c>
      <c r="I36" s="14">
        <v>138</v>
      </c>
      <c r="J36" s="15">
        <v>4175</v>
      </c>
      <c r="K36" s="40">
        <v>135</v>
      </c>
      <c r="L36" s="42">
        <v>23367</v>
      </c>
      <c r="M36" s="43">
        <f>SUM(K36,I36,G36,E36)</f>
        <v>554</v>
      </c>
      <c r="N36" s="48">
        <f>SUM(F36,H36,J36,L36)</f>
        <v>33753</v>
      </c>
      <c r="O36" s="58"/>
      <c r="P36" s="58"/>
      <c r="Q36" s="47"/>
      <c r="R36" s="49"/>
      <c r="S36" s="47"/>
      <c r="T36" s="49"/>
      <c r="U36" s="47"/>
      <c r="V36" s="49"/>
      <c r="W36" s="47"/>
      <c r="X36" s="49"/>
      <c r="Y36" s="47"/>
      <c r="Z36" s="47"/>
      <c r="AA36" s="47"/>
      <c r="AB36" s="49"/>
      <c r="AC36" s="47"/>
      <c r="AD36" s="49"/>
      <c r="AE36" s="47"/>
      <c r="AF36" s="49"/>
      <c r="AG36" s="47"/>
      <c r="AH36" s="49"/>
      <c r="AI36" s="47"/>
      <c r="AJ36" s="49"/>
    </row>
    <row r="37" spans="1:36" s="24" customFormat="1" ht="13.2">
      <c r="A37" s="31"/>
      <c r="B37" s="38"/>
      <c r="C37" s="33"/>
      <c r="D37" s="39"/>
      <c r="E37" s="34"/>
      <c r="F37" s="40"/>
      <c r="G37" s="41"/>
      <c r="H37" s="14"/>
      <c r="I37" s="14"/>
      <c r="J37" s="14"/>
      <c r="K37" s="34"/>
      <c r="L37" s="42"/>
      <c r="M37" s="43"/>
      <c r="N37" s="59"/>
      <c r="P37" s="58"/>
      <c r="Q37" s="47"/>
      <c r="R37" s="47"/>
      <c r="S37" s="47"/>
      <c r="T37" s="47"/>
      <c r="U37" s="47"/>
      <c r="V37" s="47"/>
      <c r="W37" s="47"/>
      <c r="X37" s="47"/>
      <c r="Y37" s="47"/>
      <c r="Z37" s="46"/>
      <c r="AA37" s="47"/>
      <c r="AB37" s="47"/>
      <c r="AC37" s="47"/>
      <c r="AD37" s="47"/>
      <c r="AE37" s="47"/>
      <c r="AF37" s="47"/>
      <c r="AG37" s="47"/>
      <c r="AH37" s="47"/>
      <c r="AI37" s="47"/>
      <c r="AJ37" s="47"/>
    </row>
    <row r="38" spans="1:36" s="68" customFormat="1" ht="13.2">
      <c r="A38" s="60" t="s">
        <v>0</v>
      </c>
      <c r="B38" s="61"/>
      <c r="C38" s="62">
        <f>SUM(C10:C36)</f>
        <v>0</v>
      </c>
      <c r="D38" s="63">
        <f>SUM(D10:D37)</f>
        <v>0</v>
      </c>
      <c r="E38" s="64">
        <f>SUM(E10:E36)</f>
        <v>361</v>
      </c>
      <c r="F38" s="65">
        <f>SUM(F10:F36)</f>
        <v>37953</v>
      </c>
      <c r="G38" s="64">
        <f t="shared" ref="G38:L38" si="0">SUM(G10:G36)</f>
        <v>318</v>
      </c>
      <c r="H38" s="65">
        <f t="shared" si="0"/>
        <v>32699</v>
      </c>
      <c r="I38" s="85">
        <f t="shared" si="0"/>
        <v>328</v>
      </c>
      <c r="J38" s="86">
        <f t="shared" si="0"/>
        <v>40127</v>
      </c>
      <c r="K38" s="64">
        <f t="shared" si="0"/>
        <v>271</v>
      </c>
      <c r="L38" s="88">
        <f t="shared" si="0"/>
        <v>41464</v>
      </c>
      <c r="M38" s="66">
        <f>SUM(K38,I38,G38,E38)</f>
        <v>1278</v>
      </c>
      <c r="N38" s="67">
        <f>SUM(F38,H38,J38,L38)</f>
        <v>152243</v>
      </c>
      <c r="Q38" s="47"/>
      <c r="R38" s="46"/>
      <c r="S38" s="47"/>
      <c r="T38" s="46"/>
      <c r="U38" s="47"/>
      <c r="V38" s="46"/>
      <c r="W38" s="47"/>
      <c r="X38" s="46"/>
      <c r="Y38" s="47"/>
      <c r="Z38" s="49"/>
      <c r="AA38" s="47"/>
      <c r="AB38" s="46"/>
      <c r="AC38" s="47"/>
      <c r="AD38" s="46"/>
      <c r="AE38" s="47"/>
      <c r="AF38" s="46"/>
      <c r="AG38" s="47"/>
      <c r="AH38" s="46"/>
      <c r="AI38" s="47"/>
      <c r="AJ38" s="46"/>
    </row>
    <row r="39" spans="1:36" s="24" customFormat="1" ht="13.2" thickBot="1">
      <c r="A39" s="69"/>
      <c r="B39" s="70"/>
      <c r="C39" s="71"/>
      <c r="D39" s="71"/>
      <c r="E39" s="72"/>
      <c r="F39" s="73"/>
      <c r="G39" s="73"/>
      <c r="H39" s="73"/>
      <c r="I39" s="73"/>
      <c r="J39" s="73"/>
      <c r="K39" s="73"/>
      <c r="L39" s="73"/>
      <c r="M39" s="74"/>
      <c r="N39" s="75"/>
      <c r="O39" s="21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</row>
    <row r="40" spans="1:36" s="19" customFormat="1" ht="15.6" thickTop="1">
      <c r="A40" s="76" t="s">
        <v>22</v>
      </c>
      <c r="B40" s="77"/>
      <c r="C40" s="78" t="s">
        <v>23</v>
      </c>
      <c r="D40" s="78"/>
      <c r="E40" s="76" t="s">
        <v>24</v>
      </c>
      <c r="F40" s="77"/>
      <c r="G40" s="76" t="s">
        <v>19</v>
      </c>
      <c r="H40" s="77"/>
      <c r="I40" s="21"/>
      <c r="J40" s="21"/>
      <c r="K40" s="21"/>
      <c r="L40" s="21"/>
      <c r="M40" s="21"/>
      <c r="N40" s="21"/>
      <c r="O40" s="21"/>
    </row>
    <row r="41" spans="1:36" s="19" customFormat="1" ht="9.6">
      <c r="A41" s="79" t="s">
        <v>17</v>
      </c>
      <c r="B41" s="79"/>
      <c r="C41" s="80"/>
      <c r="D41" s="80"/>
      <c r="E41" s="79"/>
      <c r="F41" s="79"/>
      <c r="G41" s="79"/>
      <c r="H41" s="81"/>
      <c r="I41" s="82"/>
      <c r="J41" s="82"/>
      <c r="K41" s="82"/>
      <c r="L41" s="82"/>
      <c r="M41" s="82"/>
      <c r="N41" s="82"/>
      <c r="O41" s="21"/>
    </row>
    <row r="44" spans="1:36" s="24" customFormat="1" ht="10.199999999999999">
      <c r="A44" s="68"/>
      <c r="B44" s="21"/>
      <c r="C44" s="22"/>
      <c r="D44" s="22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</row>
    <row r="45" spans="1:36" s="24" customFormat="1" ht="7.5" customHeight="1">
      <c r="B45" s="21"/>
      <c r="C45" s="22"/>
      <c r="D45" s="22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</row>
  </sheetData>
  <mergeCells count="18">
    <mergeCell ref="A1:N1"/>
    <mergeCell ref="I7:J7"/>
    <mergeCell ref="K7:L7"/>
    <mergeCell ref="M7:N7"/>
    <mergeCell ref="A7:B8"/>
    <mergeCell ref="C7:D7"/>
    <mergeCell ref="E7:F7"/>
    <mergeCell ref="G7:H7"/>
    <mergeCell ref="Q7:R7"/>
    <mergeCell ref="S7:T7"/>
    <mergeCell ref="U7:V7"/>
    <mergeCell ref="W7:X7"/>
    <mergeCell ref="AG7:AH7"/>
    <mergeCell ref="AI7:AJ7"/>
    <mergeCell ref="Y7:Z7"/>
    <mergeCell ref="AA7:AB7"/>
    <mergeCell ref="AC7:AD7"/>
    <mergeCell ref="AE7:AF7"/>
  </mergeCells>
  <phoneticPr fontId="3" type="noConversion"/>
  <printOptions horizontalCentered="1"/>
  <pageMargins left="0.75" right="0.75" top="1" bottom="1" header="0.5" footer="0.5"/>
  <pageSetup scale="7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49453-B72A-45D1-972E-6449DC63C63D}">
  <sheetPr>
    <pageSetUpPr fitToPage="1"/>
  </sheetPr>
  <dimension ref="A1:AK54"/>
  <sheetViews>
    <sheetView zoomScale="140" zoomScaleNormal="140" zoomScaleSheetLayoutView="70" workbookViewId="0">
      <pane xSplit="5" ySplit="7" topLeftCell="F35" activePane="bottomRight" state="frozen"/>
      <selection pane="topRight" activeCell="F1" sqref="F1"/>
      <selection pane="bottomLeft" activeCell="A8" sqref="A8"/>
      <selection pane="bottomRight" sqref="A1:O50"/>
    </sheetView>
  </sheetViews>
  <sheetFormatPr defaultColWidth="9.109375" defaultRowHeight="13.2"/>
  <cols>
    <col min="1" max="1" width="26.44140625" style="104" customWidth="1"/>
    <col min="2" max="2" width="3.88671875" style="104" hidden="1" customWidth="1"/>
    <col min="3" max="3" width="3.5546875" style="104" customWidth="1"/>
    <col min="4" max="4" width="7.33203125" style="183" customWidth="1"/>
    <col min="5" max="5" width="13" style="183" customWidth="1"/>
    <col min="6" max="6" width="7.33203125" style="104" customWidth="1"/>
    <col min="7" max="7" width="13" style="104" customWidth="1"/>
    <col min="8" max="8" width="7.33203125" style="104" customWidth="1"/>
    <col min="9" max="9" width="13" style="104" customWidth="1"/>
    <col min="10" max="10" width="14" style="104" bestFit="1" customWidth="1"/>
    <col min="11" max="11" width="13" style="104" customWidth="1"/>
    <col min="12" max="12" width="7.33203125" style="104" customWidth="1"/>
    <col min="13" max="13" width="13" style="104" customWidth="1"/>
    <col min="14" max="14" width="11.109375" style="104" customWidth="1"/>
    <col min="15" max="15" width="13" style="104" customWidth="1"/>
    <col min="16" max="16" width="2.88671875" style="104" customWidth="1"/>
    <col min="17" max="17" width="3" style="330" hidden="1" customWidth="1"/>
    <col min="18" max="18" width="3.33203125" style="330" hidden="1" customWidth="1"/>
    <col min="19" max="16384" width="9.109375" style="104"/>
  </cols>
  <sheetData>
    <row r="1" spans="1:37" ht="17.399999999999999">
      <c r="A1" s="453" t="s">
        <v>198</v>
      </c>
    </row>
    <row r="2" spans="1:37" s="103" customFormat="1" ht="17.399999999999999">
      <c r="A2" s="544" t="s">
        <v>34</v>
      </c>
      <c r="B2" s="544"/>
      <c r="C2" s="544"/>
      <c r="D2" s="544"/>
      <c r="E2" s="544"/>
      <c r="F2" s="544"/>
      <c r="G2" s="544"/>
      <c r="H2" s="544"/>
      <c r="I2" s="544"/>
      <c r="J2" s="544"/>
      <c r="K2" s="544"/>
      <c r="L2" s="544"/>
      <c r="M2" s="544"/>
      <c r="N2" s="544"/>
      <c r="O2" s="544"/>
      <c r="Q2" s="329"/>
      <c r="R2" s="330"/>
      <c r="S2" s="104"/>
      <c r="T2" s="104"/>
      <c r="U2" s="104"/>
      <c r="V2" s="104"/>
      <c r="W2" s="104"/>
      <c r="X2" s="104"/>
      <c r="Y2" s="104"/>
      <c r="Z2" s="104"/>
      <c r="AA2" s="104"/>
      <c r="AB2" s="104"/>
      <c r="AC2" s="104"/>
      <c r="AD2" s="104"/>
      <c r="AE2" s="104"/>
      <c r="AF2" s="104"/>
      <c r="AG2" s="104"/>
      <c r="AH2" s="104"/>
      <c r="AI2" s="104"/>
      <c r="AJ2" s="104"/>
      <c r="AK2" s="104"/>
    </row>
    <row r="3" spans="1:37" s="111" customFormat="1" ht="19.5" customHeight="1">
      <c r="A3" s="539">
        <v>46005</v>
      </c>
      <c r="B3" s="112"/>
      <c r="C3" s="109"/>
      <c r="D3" s="113"/>
      <c r="E3" s="113"/>
      <c r="F3" s="109"/>
      <c r="G3" s="109"/>
      <c r="H3" s="109"/>
      <c r="I3" s="110"/>
      <c r="J3" s="109"/>
      <c r="K3" s="109"/>
      <c r="L3" s="109"/>
      <c r="M3" s="109"/>
      <c r="N3" s="109"/>
      <c r="O3" s="109"/>
      <c r="P3" s="109"/>
      <c r="Q3" s="332"/>
      <c r="R3" s="330"/>
      <c r="S3" s="104"/>
      <c r="T3" s="104"/>
      <c r="U3" s="104"/>
      <c r="V3" s="104"/>
      <c r="W3" s="104"/>
      <c r="X3" s="104"/>
      <c r="Y3" s="104"/>
      <c r="Z3" s="104"/>
      <c r="AA3" s="104"/>
      <c r="AB3" s="104"/>
      <c r="AC3" s="104"/>
      <c r="AD3" s="104"/>
      <c r="AE3" s="104"/>
      <c r="AF3" s="104"/>
      <c r="AG3" s="104"/>
      <c r="AH3" s="104"/>
      <c r="AI3" s="104"/>
      <c r="AJ3" s="104"/>
      <c r="AK3" s="104"/>
    </row>
    <row r="4" spans="1:37" s="111" customFormat="1">
      <c r="A4" s="112" t="s">
        <v>3</v>
      </c>
      <c r="B4" s="112"/>
      <c r="C4" s="109"/>
      <c r="D4" s="113"/>
      <c r="E4" s="113"/>
      <c r="F4" s="109"/>
      <c r="G4" s="109"/>
      <c r="H4" s="109"/>
      <c r="I4" s="110"/>
      <c r="J4" s="109"/>
      <c r="K4" s="109"/>
      <c r="L4" s="109"/>
      <c r="M4" s="109"/>
      <c r="N4" s="109"/>
      <c r="O4" s="109"/>
      <c r="P4" s="109"/>
      <c r="Q4" s="332"/>
      <c r="R4" s="330"/>
      <c r="S4" s="104"/>
      <c r="T4" s="104"/>
      <c r="U4" s="104"/>
      <c r="V4" s="104"/>
      <c r="W4" s="104"/>
      <c r="X4" s="104"/>
      <c r="Y4" s="104"/>
      <c r="Z4" s="104"/>
      <c r="AA4" s="104"/>
      <c r="AB4" s="104"/>
      <c r="AC4" s="104"/>
      <c r="AD4" s="104"/>
      <c r="AE4" s="104"/>
      <c r="AF4" s="104"/>
      <c r="AG4" s="104"/>
      <c r="AH4" s="104"/>
      <c r="AI4" s="104"/>
      <c r="AJ4" s="104"/>
      <c r="AK4" s="104"/>
    </row>
    <row r="5" spans="1:37" s="111" customFormat="1" ht="4.95" customHeight="1" thickBot="1">
      <c r="A5" s="112"/>
      <c r="B5" s="112"/>
      <c r="C5" s="109"/>
      <c r="D5" s="113"/>
      <c r="E5" s="113"/>
      <c r="F5" s="109"/>
      <c r="G5" s="109"/>
      <c r="H5" s="109"/>
      <c r="I5" s="110"/>
      <c r="J5" s="109"/>
      <c r="K5" s="109"/>
      <c r="L5" s="109"/>
      <c r="M5" s="109"/>
      <c r="N5" s="109"/>
      <c r="O5" s="109"/>
      <c r="P5" s="109"/>
      <c r="Q5" s="332"/>
      <c r="R5" s="330"/>
      <c r="S5" s="104"/>
      <c r="T5" s="104"/>
      <c r="U5" s="104"/>
      <c r="V5" s="104"/>
      <c r="W5" s="104"/>
      <c r="X5" s="104"/>
      <c r="Y5" s="104"/>
      <c r="Z5" s="104"/>
      <c r="AA5" s="104"/>
      <c r="AB5" s="104"/>
      <c r="AC5" s="104"/>
      <c r="AD5" s="104"/>
      <c r="AE5" s="104"/>
      <c r="AF5" s="104"/>
      <c r="AG5" s="104"/>
      <c r="AH5" s="104"/>
      <c r="AI5" s="104"/>
      <c r="AJ5" s="104"/>
      <c r="AK5" s="104"/>
    </row>
    <row r="6" spans="1:37" s="111" customFormat="1" ht="15" customHeight="1" thickTop="1">
      <c r="A6" s="545" t="s">
        <v>4</v>
      </c>
      <c r="B6" s="546"/>
      <c r="C6" s="547"/>
      <c r="D6" s="551" t="s">
        <v>191</v>
      </c>
      <c r="E6" s="552"/>
      <c r="F6" s="553" t="s">
        <v>192</v>
      </c>
      <c r="G6" s="554"/>
      <c r="H6" s="555" t="s">
        <v>193</v>
      </c>
      <c r="I6" s="555"/>
      <c r="J6" s="553" t="s">
        <v>194</v>
      </c>
      <c r="K6" s="554"/>
      <c r="L6" s="553" t="s">
        <v>195</v>
      </c>
      <c r="M6" s="556"/>
      <c r="N6" s="557" t="s">
        <v>196</v>
      </c>
      <c r="O6" s="558"/>
      <c r="Q6" s="332"/>
      <c r="R6" s="559"/>
      <c r="S6" s="559"/>
      <c r="T6" s="559"/>
      <c r="U6" s="559"/>
      <c r="V6" s="559"/>
      <c r="W6" s="559"/>
      <c r="X6" s="559"/>
      <c r="Y6" s="559"/>
      <c r="Z6" s="560"/>
      <c r="AA6" s="560"/>
      <c r="AB6" s="559"/>
      <c r="AC6" s="559"/>
      <c r="AD6" s="559"/>
      <c r="AE6" s="559"/>
      <c r="AF6" s="559"/>
      <c r="AG6" s="559"/>
      <c r="AH6" s="559"/>
      <c r="AI6" s="559"/>
      <c r="AJ6" s="560"/>
      <c r="AK6" s="560"/>
    </row>
    <row r="7" spans="1:37" s="111" customFormat="1" ht="11.1" customHeight="1">
      <c r="A7" s="548"/>
      <c r="B7" s="549"/>
      <c r="C7" s="550"/>
      <c r="D7" s="400" t="s">
        <v>2</v>
      </c>
      <c r="E7" s="400" t="s">
        <v>5</v>
      </c>
      <c r="F7" s="116" t="s">
        <v>2</v>
      </c>
      <c r="G7" s="438" t="s">
        <v>5</v>
      </c>
      <c r="H7" s="116" t="s">
        <v>2</v>
      </c>
      <c r="I7" s="438" t="s">
        <v>5</v>
      </c>
      <c r="J7" s="116" t="s">
        <v>2</v>
      </c>
      <c r="K7" s="495" t="s">
        <v>5</v>
      </c>
      <c r="L7" s="116" t="s">
        <v>2</v>
      </c>
      <c r="M7" s="442" t="s">
        <v>5</v>
      </c>
      <c r="N7" s="117" t="s">
        <v>197</v>
      </c>
      <c r="O7" s="118" t="s">
        <v>5</v>
      </c>
      <c r="Q7" s="332" t="s">
        <v>86</v>
      </c>
      <c r="R7" s="333"/>
      <c r="S7" s="110"/>
      <c r="T7" s="110"/>
      <c r="U7" s="110"/>
      <c r="V7" s="110"/>
      <c r="W7" s="110"/>
      <c r="X7" s="110"/>
      <c r="Y7" s="110"/>
      <c r="Z7" s="110"/>
      <c r="AA7" s="110"/>
      <c r="AB7" s="110"/>
      <c r="AC7" s="110"/>
      <c r="AD7" s="110"/>
      <c r="AE7" s="110"/>
      <c r="AF7" s="110"/>
      <c r="AG7" s="110"/>
      <c r="AH7" s="110"/>
      <c r="AI7" s="110"/>
      <c r="AJ7" s="110"/>
      <c r="AK7" s="110"/>
    </row>
    <row r="8" spans="1:37" s="111" customFormat="1" ht="7.5" customHeight="1">
      <c r="A8" s="119"/>
      <c r="B8" s="217"/>
      <c r="C8" s="315"/>
      <c r="D8" s="412"/>
      <c r="E8" s="413"/>
      <c r="F8" s="435"/>
      <c r="G8" s="439"/>
      <c r="H8" s="435"/>
      <c r="I8" s="496"/>
      <c r="J8" s="435"/>
      <c r="K8" s="439"/>
      <c r="L8" s="435"/>
      <c r="M8" s="443"/>
      <c r="N8" s="324"/>
      <c r="O8" s="191"/>
      <c r="Q8" s="332"/>
      <c r="R8" s="332"/>
      <c r="S8" s="109"/>
      <c r="T8" s="109"/>
      <c r="U8" s="109"/>
      <c r="V8" s="109"/>
      <c r="W8" s="109"/>
      <c r="X8" s="109"/>
      <c r="Y8" s="109"/>
      <c r="Z8" s="109"/>
      <c r="AA8" s="109"/>
      <c r="AB8" s="109"/>
      <c r="AC8" s="109"/>
      <c r="AD8" s="109"/>
      <c r="AE8" s="109"/>
      <c r="AF8" s="109"/>
      <c r="AG8" s="109"/>
      <c r="AH8" s="109"/>
      <c r="AI8" s="109"/>
      <c r="AJ8" s="109"/>
      <c r="AK8" s="109"/>
    </row>
    <row r="9" spans="1:37" s="111" customFormat="1" ht="15.6">
      <c r="A9" s="225" t="s">
        <v>1</v>
      </c>
      <c r="B9" s="273" t="s">
        <v>66</v>
      </c>
      <c r="C9" s="352" t="s">
        <v>6</v>
      </c>
      <c r="D9" s="325">
        <v>197</v>
      </c>
      <c r="E9" s="307">
        <v>62820</v>
      </c>
      <c r="F9" s="403">
        <v>38</v>
      </c>
      <c r="G9" s="513">
        <v>13137</v>
      </c>
      <c r="H9" s="535">
        <v>56</v>
      </c>
      <c r="I9" s="536">
        <v>17723</v>
      </c>
      <c r="J9" s="535">
        <v>34</v>
      </c>
      <c r="K9" s="536">
        <v>12202</v>
      </c>
      <c r="L9" s="502">
        <v>53</v>
      </c>
      <c r="M9" s="512">
        <v>23258</v>
      </c>
      <c r="N9" s="325">
        <f>SUM(F9,H9,J9,L9)</f>
        <v>181</v>
      </c>
      <c r="O9" s="307">
        <f t="shared" ref="N9:O11" si="0">SUM(G9,I9,K9,M9)</f>
        <v>66320</v>
      </c>
      <c r="P9" s="127"/>
      <c r="Q9" s="334">
        <f>N9-F9-H9-J9-L9</f>
        <v>0</v>
      </c>
      <c r="R9" s="334">
        <f>O9-G9-I9-K9-M9</f>
        <v>0</v>
      </c>
      <c r="S9" s="128"/>
      <c r="T9" s="129"/>
      <c r="U9" s="129"/>
      <c r="V9" s="129"/>
      <c r="W9" s="128"/>
      <c r="X9" s="129"/>
      <c r="Y9" s="128"/>
      <c r="Z9" s="129"/>
      <c r="AA9" s="129"/>
      <c r="AB9" s="129"/>
      <c r="AC9" s="128"/>
      <c r="AD9" s="129"/>
      <c r="AE9" s="128"/>
      <c r="AF9" s="129"/>
      <c r="AG9" s="128"/>
      <c r="AH9" s="129"/>
      <c r="AI9" s="128"/>
      <c r="AJ9" s="129"/>
      <c r="AK9" s="128"/>
    </row>
    <row r="10" spans="1:37" s="111" customFormat="1" ht="15.6">
      <c r="A10" s="225"/>
      <c r="B10" s="287" t="s">
        <v>67</v>
      </c>
      <c r="C10" s="352" t="s">
        <v>7</v>
      </c>
      <c r="D10" s="325">
        <v>110</v>
      </c>
      <c r="E10" s="307">
        <v>11517</v>
      </c>
      <c r="F10" s="403">
        <v>21</v>
      </c>
      <c r="G10" s="513">
        <v>2461</v>
      </c>
      <c r="H10" s="535">
        <v>15</v>
      </c>
      <c r="I10" s="536">
        <v>1706</v>
      </c>
      <c r="J10" s="535">
        <v>17</v>
      </c>
      <c r="K10" s="536">
        <v>1626</v>
      </c>
      <c r="L10" s="502">
        <v>10</v>
      </c>
      <c r="M10" s="512">
        <v>1155</v>
      </c>
      <c r="N10" s="325">
        <f t="shared" si="0"/>
        <v>63</v>
      </c>
      <c r="O10" s="307">
        <f t="shared" si="0"/>
        <v>6948</v>
      </c>
      <c r="Q10" s="334">
        <f>N10-F10-H10-J10-L10</f>
        <v>0</v>
      </c>
      <c r="R10" s="334">
        <f>O10-G10-I10-K10-M10</f>
        <v>0</v>
      </c>
      <c r="S10" s="130"/>
      <c r="T10" s="129"/>
      <c r="U10" s="129"/>
      <c r="V10" s="129"/>
      <c r="W10" s="130"/>
      <c r="X10" s="129"/>
      <c r="Y10" s="130"/>
      <c r="Z10" s="129"/>
      <c r="AA10" s="129"/>
      <c r="AB10" s="129"/>
      <c r="AC10" s="130"/>
      <c r="AD10" s="129"/>
      <c r="AE10" s="130"/>
      <c r="AF10" s="129"/>
      <c r="AG10" s="130"/>
      <c r="AH10" s="129"/>
      <c r="AI10" s="130"/>
      <c r="AJ10" s="129"/>
      <c r="AK10" s="130"/>
    </row>
    <row r="11" spans="1:37" s="111" customFormat="1" ht="15.6">
      <c r="A11" s="225"/>
      <c r="B11" s="219"/>
      <c r="C11" s="352" t="s">
        <v>90</v>
      </c>
      <c r="D11" s="325">
        <v>73</v>
      </c>
      <c r="E11" s="307">
        <v>7322</v>
      </c>
      <c r="F11" s="403">
        <v>7</v>
      </c>
      <c r="G11" s="513">
        <v>888</v>
      </c>
      <c r="H11" s="535">
        <v>8</v>
      </c>
      <c r="I11" s="536">
        <v>928</v>
      </c>
      <c r="J11" s="535">
        <v>9</v>
      </c>
      <c r="K11" s="536">
        <v>1157</v>
      </c>
      <c r="L11" s="502">
        <v>4</v>
      </c>
      <c r="M11" s="512">
        <v>126</v>
      </c>
      <c r="N11" s="325">
        <f t="shared" si="0"/>
        <v>28</v>
      </c>
      <c r="O11" s="307">
        <f t="shared" si="0"/>
        <v>3099</v>
      </c>
      <c r="Q11" s="334"/>
      <c r="R11" s="334"/>
      <c r="S11" s="130"/>
      <c r="T11" s="129"/>
      <c r="U11" s="129"/>
      <c r="V11" s="129"/>
      <c r="W11" s="130"/>
      <c r="X11" s="129"/>
      <c r="Y11" s="130"/>
      <c r="Z11" s="129"/>
      <c r="AA11" s="129"/>
      <c r="AB11" s="129"/>
      <c r="AC11" s="130"/>
      <c r="AD11" s="129"/>
      <c r="AE11" s="130"/>
      <c r="AF11" s="129"/>
      <c r="AG11" s="130"/>
      <c r="AH11" s="129"/>
      <c r="AI11" s="130"/>
      <c r="AJ11" s="129"/>
      <c r="AK11" s="130"/>
    </row>
    <row r="12" spans="1:37" s="111" customFormat="1" ht="15">
      <c r="A12" s="226"/>
      <c r="B12" s="220"/>
      <c r="C12" s="131"/>
      <c r="D12" s="326"/>
      <c r="E12" s="309"/>
      <c r="F12" s="445"/>
      <c r="G12" s="514"/>
      <c r="H12" s="533"/>
      <c r="I12" s="534"/>
      <c r="J12" s="533"/>
      <c r="K12" s="534"/>
      <c r="L12" s="445"/>
      <c r="M12" s="514"/>
      <c r="N12" s="326"/>
      <c r="O12" s="309"/>
      <c r="Q12" s="332"/>
      <c r="R12" s="335"/>
      <c r="S12" s="130"/>
      <c r="T12" s="129"/>
      <c r="U12" s="129"/>
      <c r="V12" s="129"/>
      <c r="W12" s="130"/>
      <c r="X12" s="129"/>
      <c r="Y12" s="130"/>
      <c r="Z12" s="129"/>
      <c r="AA12" s="134"/>
      <c r="AB12" s="129"/>
      <c r="AC12" s="130"/>
      <c r="AD12" s="129"/>
      <c r="AE12" s="130"/>
      <c r="AF12" s="129"/>
      <c r="AG12" s="130"/>
      <c r="AH12" s="129"/>
      <c r="AI12" s="130"/>
      <c r="AJ12" s="129"/>
      <c r="AK12" s="130"/>
    </row>
    <row r="13" spans="1:37" s="111" customFormat="1" ht="15.6">
      <c r="A13" s="225" t="s">
        <v>8</v>
      </c>
      <c r="B13" s="273" t="s">
        <v>68</v>
      </c>
      <c r="C13" s="352" t="s">
        <v>6</v>
      </c>
      <c r="D13" s="325">
        <v>0</v>
      </c>
      <c r="E13" s="307">
        <v>0</v>
      </c>
      <c r="F13" s="437"/>
      <c r="G13" s="512"/>
      <c r="H13" s="535"/>
      <c r="I13" s="536"/>
      <c r="J13" s="535"/>
      <c r="K13" s="536"/>
      <c r="L13" s="437"/>
      <c r="M13" s="512"/>
      <c r="N13" s="325">
        <f t="shared" ref="N13:O15" si="1">SUM(F13,H13,J13,L13)</f>
        <v>0</v>
      </c>
      <c r="O13" s="307">
        <f t="shared" si="1"/>
        <v>0</v>
      </c>
      <c r="Q13" s="334">
        <f>N13-F13-H13-J13-L13</f>
        <v>0</v>
      </c>
      <c r="R13" s="334">
        <f>O13-G13-I13-K13-M13</f>
        <v>0</v>
      </c>
      <c r="S13" s="130"/>
      <c r="T13" s="129"/>
      <c r="U13" s="129"/>
      <c r="V13" s="129"/>
      <c r="W13" s="130"/>
      <c r="X13" s="129"/>
      <c r="Y13" s="130"/>
      <c r="Z13" s="129"/>
      <c r="AA13" s="129"/>
      <c r="AB13" s="129"/>
      <c r="AC13" s="130"/>
      <c r="AD13" s="129"/>
      <c r="AE13" s="130"/>
      <c r="AF13" s="129"/>
      <c r="AG13" s="130"/>
      <c r="AH13" s="129"/>
      <c r="AI13" s="130"/>
      <c r="AJ13" s="129"/>
      <c r="AK13" s="130"/>
    </row>
    <row r="14" spans="1:37" s="111" customFormat="1" ht="15.6">
      <c r="A14" s="225" t="s">
        <v>9</v>
      </c>
      <c r="B14" s="287" t="s">
        <v>69</v>
      </c>
      <c r="C14" s="352" t="s">
        <v>7</v>
      </c>
      <c r="D14" s="325">
        <v>0</v>
      </c>
      <c r="E14" s="307">
        <v>0</v>
      </c>
      <c r="F14" s="437"/>
      <c r="G14" s="512"/>
      <c r="H14" s="535"/>
      <c r="I14" s="536"/>
      <c r="J14" s="535"/>
      <c r="K14" s="536"/>
      <c r="L14" s="437"/>
      <c r="M14" s="512"/>
      <c r="N14" s="325">
        <f t="shared" si="1"/>
        <v>0</v>
      </c>
      <c r="O14" s="307">
        <f t="shared" si="1"/>
        <v>0</v>
      </c>
      <c r="Q14" s="334">
        <f>N14-F14-H14-J14-L14</f>
        <v>0</v>
      </c>
      <c r="R14" s="334">
        <f>O14-G14-I14-K14-M14</f>
        <v>0</v>
      </c>
      <c r="S14" s="130"/>
      <c r="T14" s="129"/>
      <c r="U14" s="129"/>
      <c r="V14" s="129"/>
      <c r="W14" s="130"/>
      <c r="X14" s="129"/>
      <c r="Y14" s="130"/>
      <c r="Z14" s="129"/>
      <c r="AA14" s="129"/>
      <c r="AB14" s="129"/>
      <c r="AC14" s="130"/>
      <c r="AD14" s="129"/>
      <c r="AE14" s="130"/>
      <c r="AF14" s="129"/>
      <c r="AG14" s="130"/>
      <c r="AH14" s="129"/>
      <c r="AI14" s="130"/>
      <c r="AJ14" s="129"/>
      <c r="AK14" s="130"/>
    </row>
    <row r="15" spans="1:37" s="111" customFormat="1" ht="15.6">
      <c r="A15" s="225"/>
      <c r="B15" s="219"/>
      <c r="C15" s="352" t="s">
        <v>90</v>
      </c>
      <c r="D15" s="325">
        <v>0</v>
      </c>
      <c r="E15" s="307">
        <v>0</v>
      </c>
      <c r="F15" s="437"/>
      <c r="G15" s="512"/>
      <c r="H15" s="535"/>
      <c r="I15" s="536"/>
      <c r="J15" s="535"/>
      <c r="K15" s="536"/>
      <c r="L15" s="437"/>
      <c r="M15" s="512"/>
      <c r="N15" s="325">
        <f t="shared" si="1"/>
        <v>0</v>
      </c>
      <c r="O15" s="307">
        <f t="shared" si="1"/>
        <v>0</v>
      </c>
      <c r="Q15" s="334"/>
      <c r="R15" s="334"/>
      <c r="S15" s="130"/>
      <c r="T15" s="129"/>
      <c r="U15" s="129"/>
      <c r="V15" s="129"/>
      <c r="W15" s="130"/>
      <c r="X15" s="129"/>
      <c r="Y15" s="130"/>
      <c r="Z15" s="129"/>
      <c r="AA15" s="129"/>
      <c r="AB15" s="129"/>
      <c r="AC15" s="130"/>
      <c r="AD15" s="129"/>
      <c r="AE15" s="130"/>
      <c r="AF15" s="129"/>
      <c r="AG15" s="130"/>
      <c r="AH15" s="129"/>
      <c r="AI15" s="130"/>
      <c r="AJ15" s="129"/>
      <c r="AK15" s="130"/>
    </row>
    <row r="16" spans="1:37" s="111" customFormat="1" ht="15">
      <c r="A16" s="226"/>
      <c r="B16" s="220"/>
      <c r="C16" s="131"/>
      <c r="D16" s="326"/>
      <c r="E16" s="309"/>
      <c r="F16" s="445"/>
      <c r="G16" s="514"/>
      <c r="H16" s="533"/>
      <c r="I16" s="534"/>
      <c r="J16" s="533"/>
      <c r="K16" s="534"/>
      <c r="L16" s="445"/>
      <c r="M16" s="514"/>
      <c r="N16" s="326"/>
      <c r="O16" s="309"/>
      <c r="Q16" s="332"/>
      <c r="R16" s="335"/>
      <c r="S16" s="130"/>
      <c r="T16" s="129"/>
      <c r="U16" s="129"/>
      <c r="V16" s="129"/>
      <c r="W16" s="130"/>
      <c r="X16" s="129"/>
      <c r="Y16" s="130"/>
      <c r="Z16" s="129"/>
      <c r="AA16" s="134"/>
      <c r="AB16" s="129"/>
      <c r="AC16" s="130"/>
      <c r="AD16" s="129"/>
      <c r="AE16" s="130"/>
      <c r="AF16" s="129"/>
      <c r="AG16" s="130"/>
      <c r="AH16" s="129"/>
      <c r="AI16" s="130"/>
      <c r="AJ16" s="129"/>
      <c r="AK16" s="130"/>
    </row>
    <row r="17" spans="1:37" s="111" customFormat="1" ht="15.6">
      <c r="A17" s="225" t="s">
        <v>10</v>
      </c>
      <c r="B17" s="273" t="s">
        <v>70</v>
      </c>
      <c r="C17" s="352" t="s">
        <v>6</v>
      </c>
      <c r="D17" s="325">
        <v>0</v>
      </c>
      <c r="E17" s="307">
        <v>0</v>
      </c>
      <c r="F17" s="437"/>
      <c r="G17" s="512"/>
      <c r="H17" s="535"/>
      <c r="I17" s="536"/>
      <c r="J17" s="535"/>
      <c r="K17" s="536"/>
      <c r="L17" s="437"/>
      <c r="M17" s="512"/>
      <c r="N17" s="325">
        <f t="shared" ref="N17:O23" si="2">SUM(F17,H17,J17,L17)</f>
        <v>0</v>
      </c>
      <c r="O17" s="307">
        <f t="shared" si="2"/>
        <v>0</v>
      </c>
      <c r="Q17" s="334">
        <f>N17-F17-H17-J17-L17</f>
        <v>0</v>
      </c>
      <c r="R17" s="334">
        <f>O17-G17-I17-K17-M17</f>
        <v>0</v>
      </c>
      <c r="S17" s="130"/>
      <c r="T17" s="129"/>
      <c r="U17" s="129"/>
      <c r="V17" s="129"/>
      <c r="W17" s="130"/>
      <c r="X17" s="129"/>
      <c r="Y17" s="130"/>
      <c r="Z17" s="129"/>
      <c r="AA17" s="129"/>
      <c r="AB17" s="129"/>
      <c r="AC17" s="130"/>
      <c r="AD17" s="129"/>
      <c r="AE17" s="130"/>
      <c r="AF17" s="129"/>
      <c r="AG17" s="130"/>
      <c r="AH17" s="129"/>
      <c r="AI17" s="130"/>
      <c r="AJ17" s="129"/>
      <c r="AK17" s="130"/>
    </row>
    <row r="18" spans="1:37" s="111" customFormat="1" ht="15.6">
      <c r="A18" s="225"/>
      <c r="B18" s="287" t="s">
        <v>71</v>
      </c>
      <c r="C18" s="352" t="s">
        <v>7</v>
      </c>
      <c r="D18" s="325">
        <v>0</v>
      </c>
      <c r="E18" s="307">
        <v>0</v>
      </c>
      <c r="F18" s="437"/>
      <c r="G18" s="512"/>
      <c r="H18" s="535"/>
      <c r="I18" s="536"/>
      <c r="J18" s="535"/>
      <c r="K18" s="536"/>
      <c r="L18" s="437"/>
      <c r="M18" s="512"/>
      <c r="N18" s="325">
        <f t="shared" si="2"/>
        <v>0</v>
      </c>
      <c r="O18" s="307">
        <f t="shared" si="2"/>
        <v>0</v>
      </c>
      <c r="Q18" s="334">
        <f>N18-F18-H18-J18-L18</f>
        <v>0</v>
      </c>
      <c r="R18" s="334">
        <f>O18-G18-I18-K18-M18</f>
        <v>0</v>
      </c>
      <c r="S18" s="130"/>
      <c r="T18" s="129"/>
      <c r="U18" s="129"/>
      <c r="V18" s="129"/>
      <c r="W18" s="130"/>
      <c r="X18" s="129"/>
      <c r="Y18" s="130"/>
      <c r="Z18" s="129"/>
      <c r="AA18" s="129"/>
      <c r="AB18" s="129"/>
      <c r="AC18" s="130"/>
      <c r="AD18" s="129"/>
      <c r="AE18" s="130"/>
      <c r="AF18" s="129"/>
      <c r="AG18" s="130"/>
      <c r="AH18" s="129"/>
      <c r="AI18" s="130"/>
      <c r="AJ18" s="129"/>
      <c r="AK18" s="130"/>
    </row>
    <row r="19" spans="1:37" s="111" customFormat="1" ht="15.6">
      <c r="A19" s="225"/>
      <c r="B19" s="219"/>
      <c r="C19" s="352" t="s">
        <v>90</v>
      </c>
      <c r="D19" s="325">
        <v>0</v>
      </c>
      <c r="E19" s="307">
        <v>0</v>
      </c>
      <c r="F19" s="437"/>
      <c r="G19" s="512"/>
      <c r="H19" s="535"/>
      <c r="I19" s="536"/>
      <c r="J19" s="535"/>
      <c r="K19" s="536"/>
      <c r="L19" s="437"/>
      <c r="M19" s="512"/>
      <c r="N19" s="325">
        <f t="shared" si="2"/>
        <v>0</v>
      </c>
      <c r="O19" s="307">
        <f t="shared" si="2"/>
        <v>0</v>
      </c>
      <c r="Q19" s="334"/>
      <c r="R19" s="334"/>
      <c r="S19" s="130"/>
      <c r="T19" s="129"/>
      <c r="U19" s="129"/>
      <c r="V19" s="129"/>
      <c r="W19" s="130"/>
      <c r="X19" s="129"/>
      <c r="Y19" s="130"/>
      <c r="Z19" s="129"/>
      <c r="AA19" s="129"/>
      <c r="AB19" s="129"/>
      <c r="AC19" s="130"/>
      <c r="AD19" s="129"/>
      <c r="AE19" s="130"/>
      <c r="AF19" s="129"/>
      <c r="AG19" s="130"/>
      <c r="AH19" s="129"/>
      <c r="AI19" s="130"/>
      <c r="AJ19" s="129"/>
      <c r="AK19" s="130"/>
    </row>
    <row r="20" spans="1:37" s="111" customFormat="1" ht="15">
      <c r="A20" s="226"/>
      <c r="B20" s="220"/>
      <c r="C20" s="131"/>
      <c r="D20" s="326">
        <v>0</v>
      </c>
      <c r="E20" s="309"/>
      <c r="F20" s="445"/>
      <c r="G20" s="514"/>
      <c r="H20" s="533"/>
      <c r="I20" s="534"/>
      <c r="J20" s="533"/>
      <c r="K20" s="534"/>
      <c r="L20" s="445"/>
      <c r="M20" s="514"/>
      <c r="N20" s="326">
        <f t="shared" si="2"/>
        <v>0</v>
      </c>
      <c r="O20" s="309"/>
      <c r="Q20" s="332"/>
      <c r="R20" s="335"/>
      <c r="S20" s="130"/>
      <c r="T20" s="129"/>
      <c r="U20" s="129"/>
      <c r="V20" s="129"/>
      <c r="W20" s="130"/>
      <c r="X20" s="129"/>
      <c r="Y20" s="130"/>
      <c r="Z20" s="129"/>
      <c r="AA20" s="134"/>
      <c r="AB20" s="129"/>
      <c r="AC20" s="130"/>
      <c r="AD20" s="129"/>
      <c r="AE20" s="130"/>
      <c r="AF20" s="129"/>
      <c r="AG20" s="130"/>
      <c r="AH20" s="129"/>
      <c r="AI20" s="130"/>
      <c r="AJ20" s="129"/>
      <c r="AK20" s="130"/>
    </row>
    <row r="21" spans="1:37" s="111" customFormat="1" ht="15.6">
      <c r="A21" s="225" t="s">
        <v>11</v>
      </c>
      <c r="B21" s="273" t="s">
        <v>72</v>
      </c>
      <c r="C21" s="352" t="s">
        <v>6</v>
      </c>
      <c r="D21" s="325">
        <v>0</v>
      </c>
      <c r="E21" s="307">
        <v>0</v>
      </c>
      <c r="F21" s="437"/>
      <c r="G21" s="512"/>
      <c r="H21" s="535"/>
      <c r="I21" s="536"/>
      <c r="J21" s="535"/>
      <c r="K21" s="536"/>
      <c r="L21" s="437"/>
      <c r="M21" s="512"/>
      <c r="N21" s="325">
        <f t="shared" si="2"/>
        <v>0</v>
      </c>
      <c r="O21" s="307">
        <f t="shared" si="2"/>
        <v>0</v>
      </c>
      <c r="Q21" s="334">
        <f>N21-F21-H21-J21-L21</f>
        <v>0</v>
      </c>
      <c r="R21" s="334">
        <f>O21-G21-I21-K21-M21</f>
        <v>0</v>
      </c>
      <c r="S21" s="130"/>
      <c r="T21" s="129"/>
      <c r="U21" s="129"/>
      <c r="V21" s="129"/>
      <c r="W21" s="130"/>
      <c r="X21" s="129"/>
      <c r="Y21" s="130"/>
      <c r="Z21" s="129"/>
      <c r="AA21" s="129"/>
      <c r="AB21" s="129"/>
      <c r="AC21" s="130"/>
      <c r="AD21" s="129"/>
      <c r="AE21" s="130"/>
      <c r="AF21" s="129"/>
      <c r="AG21" s="130"/>
      <c r="AH21" s="129"/>
      <c r="AI21" s="130"/>
      <c r="AJ21" s="129"/>
      <c r="AK21" s="130"/>
    </row>
    <row r="22" spans="1:37" s="111" customFormat="1" ht="15.6">
      <c r="A22" s="225"/>
      <c r="B22" s="287" t="s">
        <v>73</v>
      </c>
      <c r="C22" s="352" t="s">
        <v>7</v>
      </c>
      <c r="D22" s="325">
        <v>0</v>
      </c>
      <c r="E22" s="307">
        <v>0</v>
      </c>
      <c r="F22" s="437"/>
      <c r="G22" s="512"/>
      <c r="H22" s="535"/>
      <c r="I22" s="536"/>
      <c r="J22" s="535"/>
      <c r="K22" s="536"/>
      <c r="L22" s="437"/>
      <c r="M22" s="512"/>
      <c r="N22" s="325">
        <f t="shared" si="2"/>
        <v>0</v>
      </c>
      <c r="O22" s="307">
        <f t="shared" si="2"/>
        <v>0</v>
      </c>
      <c r="Q22" s="334">
        <f>N22-F22-H22-J22-L22</f>
        <v>0</v>
      </c>
      <c r="R22" s="334">
        <f>O22-G22-I22-K22-M22</f>
        <v>0</v>
      </c>
      <c r="S22" s="130"/>
      <c r="T22" s="129"/>
      <c r="U22" s="129"/>
      <c r="V22" s="129"/>
      <c r="W22" s="130"/>
      <c r="X22" s="129"/>
      <c r="Y22" s="130"/>
      <c r="Z22" s="129"/>
      <c r="AA22" s="129"/>
      <c r="AB22" s="129"/>
      <c r="AC22" s="130"/>
      <c r="AD22" s="129"/>
      <c r="AE22" s="130"/>
      <c r="AF22" s="129"/>
      <c r="AG22" s="130"/>
      <c r="AH22" s="129"/>
      <c r="AI22" s="130"/>
      <c r="AJ22" s="129"/>
      <c r="AK22" s="130"/>
    </row>
    <row r="23" spans="1:37" s="111" customFormat="1" ht="15.6">
      <c r="A23" s="225"/>
      <c r="B23" s="219"/>
      <c r="C23" s="352" t="s">
        <v>90</v>
      </c>
      <c r="D23" s="325">
        <v>0</v>
      </c>
      <c r="E23" s="307">
        <v>0</v>
      </c>
      <c r="F23" s="437"/>
      <c r="G23" s="512"/>
      <c r="H23" s="535"/>
      <c r="I23" s="536"/>
      <c r="J23" s="535"/>
      <c r="K23" s="536"/>
      <c r="L23" s="437"/>
      <c r="M23" s="512"/>
      <c r="N23" s="325">
        <f t="shared" si="2"/>
        <v>0</v>
      </c>
      <c r="O23" s="307">
        <f t="shared" si="2"/>
        <v>0</v>
      </c>
      <c r="Q23" s="334"/>
      <c r="R23" s="334"/>
      <c r="S23" s="130"/>
      <c r="T23" s="129"/>
      <c r="U23" s="129"/>
      <c r="V23" s="129"/>
      <c r="W23" s="130"/>
      <c r="X23" s="129"/>
      <c r="Y23" s="130"/>
      <c r="Z23" s="129"/>
      <c r="AA23" s="129"/>
      <c r="AB23" s="129"/>
      <c r="AC23" s="130"/>
      <c r="AD23" s="129"/>
      <c r="AE23" s="130"/>
      <c r="AF23" s="129"/>
      <c r="AG23" s="130"/>
      <c r="AH23" s="129"/>
      <c r="AI23" s="130"/>
      <c r="AJ23" s="129"/>
      <c r="AK23" s="130"/>
    </row>
    <row r="24" spans="1:37" s="111" customFormat="1" ht="15">
      <c r="A24" s="226"/>
      <c r="B24" s="220"/>
      <c r="C24" s="131"/>
      <c r="D24" s="326"/>
      <c r="E24" s="309"/>
      <c r="F24" s="445"/>
      <c r="G24" s="514"/>
      <c r="H24" s="533"/>
      <c r="I24" s="534"/>
      <c r="J24" s="533"/>
      <c r="K24" s="534"/>
      <c r="L24" s="445"/>
      <c r="M24" s="514"/>
      <c r="N24" s="326"/>
      <c r="O24" s="309"/>
      <c r="Q24" s="332"/>
      <c r="R24" s="335"/>
      <c r="S24" s="130"/>
      <c r="T24" s="129"/>
      <c r="U24" s="129"/>
      <c r="V24" s="129"/>
      <c r="W24" s="130"/>
      <c r="X24" s="129"/>
      <c r="Y24" s="130"/>
      <c r="Z24" s="129"/>
      <c r="AA24" s="134"/>
      <c r="AB24" s="129"/>
      <c r="AC24" s="130"/>
      <c r="AD24" s="129"/>
      <c r="AE24" s="130"/>
      <c r="AF24" s="129"/>
      <c r="AG24" s="130"/>
      <c r="AH24" s="129"/>
      <c r="AI24" s="130"/>
      <c r="AJ24" s="129"/>
      <c r="AK24" s="130"/>
    </row>
    <row r="25" spans="1:37" s="111" customFormat="1" ht="15.6">
      <c r="A25" s="225" t="s">
        <v>12</v>
      </c>
      <c r="B25" s="273" t="s">
        <v>74</v>
      </c>
      <c r="C25" s="352" t="s">
        <v>6</v>
      </c>
      <c r="D25" s="325">
        <v>12</v>
      </c>
      <c r="E25" s="307">
        <v>35124</v>
      </c>
      <c r="F25" s="403">
        <v>2</v>
      </c>
      <c r="G25" s="512">
        <v>1545</v>
      </c>
      <c r="H25" s="535">
        <v>5</v>
      </c>
      <c r="I25" s="536">
        <v>24972</v>
      </c>
      <c r="J25" s="535">
        <v>6</v>
      </c>
      <c r="K25" s="536">
        <v>4277</v>
      </c>
      <c r="L25" s="502">
        <v>6</v>
      </c>
      <c r="M25" s="512">
        <v>34287</v>
      </c>
      <c r="N25" s="325">
        <f t="shared" ref="N25:O27" si="3">SUM(F25,H25,J25,L25)</f>
        <v>19</v>
      </c>
      <c r="O25" s="307">
        <f t="shared" si="3"/>
        <v>65081</v>
      </c>
      <c r="Q25" s="334">
        <f>N25-F25-H25-J25-L25</f>
        <v>0</v>
      </c>
      <c r="R25" s="334">
        <f>O25-G25-I25-K25-M25</f>
        <v>0</v>
      </c>
      <c r="S25" s="130"/>
      <c r="T25" s="129"/>
      <c r="U25" s="129"/>
      <c r="V25" s="129"/>
      <c r="W25" s="130"/>
      <c r="X25" s="129"/>
      <c r="Y25" s="130"/>
      <c r="Z25" s="129"/>
      <c r="AA25" s="129"/>
      <c r="AB25" s="129"/>
      <c r="AC25" s="130"/>
      <c r="AD25" s="129"/>
      <c r="AE25" s="130"/>
      <c r="AF25" s="129"/>
      <c r="AG25" s="130"/>
      <c r="AH25" s="129"/>
      <c r="AI25" s="130"/>
      <c r="AJ25" s="129"/>
      <c r="AK25" s="130"/>
    </row>
    <row r="26" spans="1:37" s="111" customFormat="1" ht="15.6">
      <c r="A26" s="225"/>
      <c r="B26" s="287" t="s">
        <v>75</v>
      </c>
      <c r="C26" s="352" t="s">
        <v>7</v>
      </c>
      <c r="D26" s="325">
        <v>25</v>
      </c>
      <c r="E26" s="307">
        <v>3395</v>
      </c>
      <c r="F26" s="403">
        <v>6</v>
      </c>
      <c r="G26" s="512">
        <v>289</v>
      </c>
      <c r="H26" s="535">
        <v>5</v>
      </c>
      <c r="I26" s="536">
        <v>543</v>
      </c>
      <c r="J26" s="535">
        <v>5</v>
      </c>
      <c r="K26" s="536">
        <v>807</v>
      </c>
      <c r="L26" s="502">
        <v>8</v>
      </c>
      <c r="M26" s="512">
        <v>17069</v>
      </c>
      <c r="N26" s="325">
        <f t="shared" si="3"/>
        <v>24</v>
      </c>
      <c r="O26" s="307">
        <f t="shared" si="3"/>
        <v>18708</v>
      </c>
      <c r="Q26" s="334">
        <f>N26-F26-H26-J26-L26</f>
        <v>0</v>
      </c>
      <c r="R26" s="334">
        <f>O26-G26-I26-K26-M26</f>
        <v>0</v>
      </c>
      <c r="S26" s="130"/>
      <c r="T26" s="129"/>
      <c r="U26" s="129"/>
      <c r="V26" s="129"/>
      <c r="W26" s="130"/>
      <c r="X26" s="129"/>
      <c r="Y26" s="130"/>
      <c r="Z26" s="129"/>
      <c r="AA26" s="129"/>
      <c r="AB26" s="129"/>
      <c r="AC26" s="130"/>
      <c r="AD26" s="129"/>
      <c r="AE26" s="130"/>
      <c r="AF26" s="129"/>
      <c r="AG26" s="130"/>
      <c r="AH26" s="129"/>
      <c r="AI26" s="130"/>
      <c r="AJ26" s="129"/>
      <c r="AK26" s="130"/>
    </row>
    <row r="27" spans="1:37" s="111" customFormat="1" ht="15.6">
      <c r="A27" s="225"/>
      <c r="B27" s="219"/>
      <c r="C27" s="352" t="s">
        <v>90</v>
      </c>
      <c r="D27" s="325">
        <v>71</v>
      </c>
      <c r="E27" s="307">
        <v>19455</v>
      </c>
      <c r="F27" s="403">
        <v>19</v>
      </c>
      <c r="G27" s="512">
        <v>4957</v>
      </c>
      <c r="H27" s="535">
        <v>20</v>
      </c>
      <c r="I27" s="536">
        <v>5377</v>
      </c>
      <c r="J27" s="535">
        <v>14</v>
      </c>
      <c r="K27" s="536">
        <v>3209</v>
      </c>
      <c r="L27" s="502">
        <v>14</v>
      </c>
      <c r="M27" s="512">
        <v>8779</v>
      </c>
      <c r="N27" s="325">
        <f t="shared" si="3"/>
        <v>67</v>
      </c>
      <c r="O27" s="307">
        <f t="shared" si="3"/>
        <v>22322</v>
      </c>
      <c r="Q27" s="334"/>
      <c r="R27" s="334"/>
      <c r="S27" s="130"/>
      <c r="T27" s="129"/>
      <c r="U27" s="129"/>
      <c r="V27" s="129"/>
      <c r="W27" s="130"/>
      <c r="X27" s="129"/>
      <c r="Y27" s="130"/>
      <c r="Z27" s="129"/>
      <c r="AA27" s="129"/>
      <c r="AB27" s="129"/>
      <c r="AC27" s="130"/>
      <c r="AD27" s="129"/>
      <c r="AE27" s="130"/>
      <c r="AF27" s="129"/>
      <c r="AG27" s="130"/>
      <c r="AH27" s="129"/>
      <c r="AI27" s="130"/>
      <c r="AJ27" s="129"/>
      <c r="AK27" s="130"/>
    </row>
    <row r="28" spans="1:37" s="111" customFormat="1" ht="15">
      <c r="A28" s="226"/>
      <c r="B28" s="220"/>
      <c r="C28" s="131"/>
      <c r="D28" s="326"/>
      <c r="E28" s="309"/>
      <c r="F28" s="445"/>
      <c r="G28" s="514"/>
      <c r="H28" s="533"/>
      <c r="I28" s="534"/>
      <c r="J28" s="533"/>
      <c r="K28" s="534"/>
      <c r="L28" s="445"/>
      <c r="M28" s="514"/>
      <c r="N28" s="326"/>
      <c r="O28" s="309"/>
      <c r="Q28" s="332"/>
      <c r="R28" s="335"/>
      <c r="S28" s="130"/>
      <c r="T28" s="129"/>
      <c r="U28" s="129"/>
      <c r="V28" s="129"/>
      <c r="W28" s="130"/>
      <c r="X28" s="129"/>
      <c r="Y28" s="130"/>
      <c r="Z28" s="129"/>
      <c r="AA28" s="134"/>
      <c r="AB28" s="129"/>
      <c r="AC28" s="130"/>
      <c r="AD28" s="129"/>
      <c r="AE28" s="130"/>
      <c r="AF28" s="129"/>
      <c r="AG28" s="130"/>
      <c r="AH28" s="129"/>
      <c r="AI28" s="130"/>
      <c r="AJ28" s="129"/>
      <c r="AK28" s="130"/>
    </row>
    <row r="29" spans="1:37" s="111" customFormat="1" ht="15.6">
      <c r="A29" s="225" t="s">
        <v>13</v>
      </c>
      <c r="B29" s="273" t="s">
        <v>76</v>
      </c>
      <c r="C29" s="352" t="s">
        <v>6</v>
      </c>
      <c r="D29" s="325">
        <v>0</v>
      </c>
      <c r="E29" s="307">
        <v>0</v>
      </c>
      <c r="F29" s="437"/>
      <c r="G29" s="512"/>
      <c r="H29" s="535"/>
      <c r="I29" s="536"/>
      <c r="J29" s="535"/>
      <c r="K29" s="536"/>
      <c r="L29" s="437"/>
      <c r="M29" s="512"/>
      <c r="N29" s="325">
        <f t="shared" ref="N29:O31" si="4">SUM(F29,H29,J29,L29)</f>
        <v>0</v>
      </c>
      <c r="O29" s="307">
        <f t="shared" si="4"/>
        <v>0</v>
      </c>
      <c r="Q29" s="334">
        <f>N29-F29-H29-J29-L29</f>
        <v>0</v>
      </c>
      <c r="R29" s="334">
        <f>O29-G29-I29-K29-M29</f>
        <v>0</v>
      </c>
      <c r="S29" s="130"/>
      <c r="T29" s="129"/>
      <c r="U29" s="129"/>
      <c r="V29" s="129"/>
      <c r="W29" s="130"/>
      <c r="X29" s="129"/>
      <c r="Y29" s="130"/>
      <c r="Z29" s="129"/>
      <c r="AA29" s="129"/>
      <c r="AB29" s="129"/>
      <c r="AC29" s="130"/>
      <c r="AD29" s="129"/>
      <c r="AE29" s="130"/>
      <c r="AF29" s="129"/>
      <c r="AG29" s="130"/>
      <c r="AH29" s="129"/>
      <c r="AI29" s="130"/>
      <c r="AJ29" s="129"/>
      <c r="AK29" s="130"/>
    </row>
    <row r="30" spans="1:37" s="111" customFormat="1" ht="15.6">
      <c r="A30" s="225"/>
      <c r="B30" s="287" t="s">
        <v>77</v>
      </c>
      <c r="C30" s="352" t="s">
        <v>7</v>
      </c>
      <c r="D30" s="325">
        <v>0</v>
      </c>
      <c r="E30" s="307">
        <v>0</v>
      </c>
      <c r="F30" s="437"/>
      <c r="G30" s="512"/>
      <c r="H30" s="535"/>
      <c r="I30" s="536"/>
      <c r="J30" s="535"/>
      <c r="K30" s="536"/>
      <c r="L30" s="437"/>
      <c r="M30" s="512"/>
      <c r="N30" s="325">
        <f t="shared" si="4"/>
        <v>0</v>
      </c>
      <c r="O30" s="307">
        <f t="shared" si="4"/>
        <v>0</v>
      </c>
      <c r="Q30" s="334">
        <f>N30-F30-H30-J30-L30</f>
        <v>0</v>
      </c>
      <c r="R30" s="334">
        <f>O30-G30-I30-K30-M30</f>
        <v>0</v>
      </c>
      <c r="S30" s="130"/>
      <c r="T30" s="129"/>
      <c r="U30" s="129"/>
      <c r="V30" s="129"/>
      <c r="W30" s="130"/>
      <c r="X30" s="129"/>
      <c r="Y30" s="130"/>
      <c r="Z30" s="129"/>
      <c r="AA30" s="129"/>
      <c r="AB30" s="129"/>
      <c r="AC30" s="130"/>
      <c r="AD30" s="129"/>
      <c r="AE30" s="130"/>
      <c r="AF30" s="129"/>
      <c r="AG30" s="130"/>
      <c r="AH30" s="129"/>
      <c r="AI30" s="130"/>
      <c r="AJ30" s="129"/>
      <c r="AK30" s="130"/>
    </row>
    <row r="31" spans="1:37" s="111" customFormat="1" ht="15.6">
      <c r="A31" s="225"/>
      <c r="B31" s="219"/>
      <c r="C31" s="352" t="s">
        <v>90</v>
      </c>
      <c r="D31" s="325">
        <v>0</v>
      </c>
      <c r="E31" s="307">
        <v>0</v>
      </c>
      <c r="F31" s="437"/>
      <c r="G31" s="512"/>
      <c r="H31" s="535"/>
      <c r="I31" s="536"/>
      <c r="J31" s="535"/>
      <c r="K31" s="536"/>
      <c r="L31" s="437"/>
      <c r="M31" s="512"/>
      <c r="N31" s="325">
        <f t="shared" si="4"/>
        <v>0</v>
      </c>
      <c r="O31" s="307">
        <f t="shared" si="4"/>
        <v>0</v>
      </c>
      <c r="Q31" s="334"/>
      <c r="R31" s="334"/>
      <c r="S31" s="130"/>
      <c r="T31" s="129"/>
      <c r="U31" s="129"/>
      <c r="V31" s="129"/>
      <c r="W31" s="130"/>
      <c r="X31" s="129"/>
      <c r="Y31" s="130"/>
      <c r="Z31" s="129"/>
      <c r="AA31" s="129"/>
      <c r="AB31" s="129"/>
      <c r="AC31" s="130"/>
      <c r="AD31" s="129"/>
      <c r="AE31" s="130"/>
      <c r="AF31" s="129"/>
      <c r="AG31" s="130"/>
      <c r="AH31" s="129"/>
      <c r="AI31" s="130"/>
      <c r="AJ31" s="129"/>
      <c r="AK31" s="130"/>
    </row>
    <row r="32" spans="1:37" s="111" customFormat="1" ht="15">
      <c r="A32" s="226"/>
      <c r="B32" s="220"/>
      <c r="C32" s="131"/>
      <c r="D32" s="326"/>
      <c r="E32" s="309"/>
      <c r="F32" s="445"/>
      <c r="G32" s="514"/>
      <c r="H32" s="533"/>
      <c r="I32" s="534"/>
      <c r="J32" s="533"/>
      <c r="K32" s="534"/>
      <c r="L32" s="445"/>
      <c r="M32" s="514"/>
      <c r="N32" s="326"/>
      <c r="O32" s="309"/>
      <c r="Q32" s="332"/>
      <c r="R32" s="335"/>
      <c r="S32" s="130"/>
      <c r="T32" s="129"/>
      <c r="U32" s="129"/>
      <c r="V32" s="129"/>
      <c r="W32" s="130"/>
      <c r="X32" s="129"/>
      <c r="Y32" s="130"/>
      <c r="Z32" s="129"/>
      <c r="AA32" s="134"/>
      <c r="AB32" s="129"/>
      <c r="AC32" s="130"/>
      <c r="AD32" s="129"/>
      <c r="AE32" s="130"/>
      <c r="AF32" s="129"/>
      <c r="AG32" s="130"/>
      <c r="AH32" s="129"/>
      <c r="AI32" s="130"/>
      <c r="AJ32" s="129"/>
      <c r="AK32" s="130"/>
    </row>
    <row r="33" spans="1:37" s="111" customFormat="1" ht="15.6">
      <c r="A33" s="225" t="s">
        <v>14</v>
      </c>
      <c r="B33" s="273" t="s">
        <v>78</v>
      </c>
      <c r="C33" s="352" t="s">
        <v>6</v>
      </c>
      <c r="D33" s="325">
        <v>0</v>
      </c>
      <c r="E33" s="307">
        <v>0</v>
      </c>
      <c r="F33" s="437"/>
      <c r="G33" s="512"/>
      <c r="H33" s="535"/>
      <c r="I33" s="536"/>
      <c r="J33" s="535"/>
      <c r="K33" s="536"/>
      <c r="L33" s="437"/>
      <c r="M33" s="512"/>
      <c r="N33" s="325">
        <f t="shared" ref="N33:O35" si="5">SUM(F33,H33,J33,L33)</f>
        <v>0</v>
      </c>
      <c r="O33" s="307">
        <f t="shared" si="5"/>
        <v>0</v>
      </c>
      <c r="Q33" s="334">
        <f>N33-F33-H33-J33-L33</f>
        <v>0</v>
      </c>
      <c r="R33" s="334">
        <f>O33-G33-I33-K33-M33</f>
        <v>0</v>
      </c>
      <c r="S33" s="130"/>
      <c r="T33" s="129"/>
      <c r="U33" s="129"/>
      <c r="V33" s="129"/>
      <c r="W33" s="130"/>
      <c r="X33" s="129"/>
      <c r="Y33" s="130"/>
      <c r="Z33" s="129"/>
      <c r="AA33" s="129"/>
      <c r="AB33" s="129"/>
      <c r="AC33" s="130"/>
      <c r="AD33" s="129"/>
      <c r="AE33" s="130"/>
      <c r="AF33" s="129"/>
      <c r="AG33" s="130"/>
      <c r="AH33" s="129"/>
      <c r="AI33" s="130"/>
      <c r="AJ33" s="129"/>
      <c r="AK33" s="130"/>
    </row>
    <row r="34" spans="1:37" s="111" customFormat="1" ht="15.6">
      <c r="A34" s="225" t="s">
        <v>15</v>
      </c>
      <c r="B34" s="287" t="s">
        <v>79</v>
      </c>
      <c r="C34" s="352" t="s">
        <v>7</v>
      </c>
      <c r="D34" s="325">
        <v>0</v>
      </c>
      <c r="E34" s="307">
        <v>0</v>
      </c>
      <c r="F34" s="437"/>
      <c r="G34" s="512"/>
      <c r="H34" s="535"/>
      <c r="I34" s="536"/>
      <c r="J34" s="535"/>
      <c r="K34" s="536"/>
      <c r="L34" s="437"/>
      <c r="M34" s="512"/>
      <c r="N34" s="325">
        <f t="shared" si="5"/>
        <v>0</v>
      </c>
      <c r="O34" s="307">
        <f t="shared" si="5"/>
        <v>0</v>
      </c>
      <c r="Q34" s="334">
        <f>N34-F34-H34-J34-L34</f>
        <v>0</v>
      </c>
      <c r="R34" s="334">
        <f>O34-G34-I34-K34-M34</f>
        <v>0</v>
      </c>
      <c r="S34" s="130"/>
      <c r="T34" s="129"/>
      <c r="U34" s="129"/>
      <c r="V34" s="129"/>
      <c r="W34" s="130"/>
      <c r="X34" s="129"/>
      <c r="Y34" s="130"/>
      <c r="Z34" s="129"/>
      <c r="AA34" s="129"/>
      <c r="AB34" s="129"/>
      <c r="AC34" s="130"/>
      <c r="AD34" s="129"/>
      <c r="AE34" s="130"/>
      <c r="AF34" s="129"/>
      <c r="AG34" s="130"/>
      <c r="AH34" s="129"/>
      <c r="AI34" s="130"/>
      <c r="AJ34" s="129"/>
      <c r="AK34" s="130"/>
    </row>
    <row r="35" spans="1:37" s="111" customFormat="1" ht="15.6">
      <c r="A35" s="225"/>
      <c r="B35" s="219"/>
      <c r="C35" s="352" t="s">
        <v>90</v>
      </c>
      <c r="D35" s="325">
        <v>0</v>
      </c>
      <c r="E35" s="307">
        <v>0</v>
      </c>
      <c r="F35" s="437"/>
      <c r="G35" s="512"/>
      <c r="H35" s="535"/>
      <c r="I35" s="536"/>
      <c r="J35" s="535"/>
      <c r="K35" s="536"/>
      <c r="L35" s="437"/>
      <c r="M35" s="512"/>
      <c r="N35" s="325">
        <f t="shared" si="5"/>
        <v>0</v>
      </c>
      <c r="O35" s="307">
        <f t="shared" si="5"/>
        <v>0</v>
      </c>
      <c r="Q35" s="334"/>
      <c r="R35" s="334"/>
      <c r="S35" s="130"/>
      <c r="T35" s="129"/>
      <c r="U35" s="129"/>
      <c r="V35" s="129"/>
      <c r="W35" s="130"/>
      <c r="X35" s="129"/>
      <c r="Y35" s="130"/>
      <c r="Z35" s="129"/>
      <c r="AA35" s="129"/>
      <c r="AB35" s="129"/>
      <c r="AC35" s="130"/>
      <c r="AD35" s="129"/>
      <c r="AE35" s="130"/>
      <c r="AF35" s="129"/>
      <c r="AG35" s="130"/>
      <c r="AH35" s="129"/>
      <c r="AI35" s="130"/>
      <c r="AJ35" s="129"/>
      <c r="AK35" s="130"/>
    </row>
    <row r="36" spans="1:37" s="111" customFormat="1" ht="15">
      <c r="A36" s="226"/>
      <c r="B36" s="220"/>
      <c r="C36" s="131"/>
      <c r="D36" s="326"/>
      <c r="E36" s="309"/>
      <c r="F36" s="445"/>
      <c r="G36" s="514"/>
      <c r="H36" s="533"/>
      <c r="I36" s="534"/>
      <c r="J36" s="533"/>
      <c r="K36" s="534"/>
      <c r="L36" s="445"/>
      <c r="M36" s="514"/>
      <c r="N36" s="326"/>
      <c r="O36" s="309"/>
      <c r="Q36" s="336"/>
      <c r="R36" s="335"/>
      <c r="S36" s="130"/>
      <c r="T36" s="129"/>
      <c r="U36" s="129"/>
      <c r="V36" s="129"/>
      <c r="W36" s="130"/>
      <c r="X36" s="129"/>
      <c r="Y36" s="130"/>
      <c r="Z36" s="129"/>
      <c r="AA36" s="129"/>
      <c r="AB36" s="129"/>
      <c r="AC36" s="130"/>
      <c r="AD36" s="129"/>
      <c r="AE36" s="130"/>
      <c r="AF36" s="129"/>
      <c r="AG36" s="130"/>
      <c r="AH36" s="129"/>
      <c r="AI36" s="130"/>
      <c r="AJ36" s="129"/>
      <c r="AK36" s="130"/>
    </row>
    <row r="37" spans="1:37" s="111" customFormat="1" ht="15.6">
      <c r="A37" s="225" t="s">
        <v>18</v>
      </c>
      <c r="B37" s="273" t="s">
        <v>80</v>
      </c>
      <c r="C37" s="352" t="s">
        <v>6</v>
      </c>
      <c r="D37" s="325">
        <v>219</v>
      </c>
      <c r="E37" s="307">
        <v>23678</v>
      </c>
      <c r="F37" s="403">
        <v>27</v>
      </c>
      <c r="G37" s="516">
        <v>12455</v>
      </c>
      <c r="H37" s="535">
        <v>48</v>
      </c>
      <c r="I37" s="536">
        <v>2250</v>
      </c>
      <c r="J37" s="535">
        <v>40</v>
      </c>
      <c r="K37" s="536">
        <v>51560</v>
      </c>
      <c r="L37" s="502">
        <v>45</v>
      </c>
      <c r="M37" s="516">
        <v>11344</v>
      </c>
      <c r="N37" s="325">
        <f t="shared" ref="N37:O39" si="6">SUM(F37,H37,J37,L37)</f>
        <v>160</v>
      </c>
      <c r="O37" s="307">
        <f t="shared" si="6"/>
        <v>77609</v>
      </c>
      <c r="Q37" s="334">
        <f>N37-F37-H37-J37-L37</f>
        <v>0</v>
      </c>
      <c r="R37" s="334">
        <f>O37-G37-I37-K37-M37</f>
        <v>0</v>
      </c>
      <c r="S37" s="130"/>
      <c r="T37" s="129"/>
      <c r="U37" s="129"/>
      <c r="V37" s="129"/>
      <c r="W37" s="130"/>
      <c r="X37" s="129"/>
      <c r="Y37" s="130"/>
      <c r="Z37" s="129"/>
      <c r="AA37" s="129"/>
      <c r="AB37" s="129"/>
      <c r="AC37" s="130"/>
      <c r="AD37" s="129"/>
      <c r="AE37" s="130"/>
      <c r="AF37" s="129"/>
      <c r="AG37" s="130"/>
      <c r="AH37" s="129"/>
      <c r="AI37" s="130"/>
      <c r="AJ37" s="129"/>
      <c r="AK37" s="130"/>
    </row>
    <row r="38" spans="1:37" s="111" customFormat="1" ht="13.5" customHeight="1">
      <c r="A38" s="225"/>
      <c r="B38" s="287" t="s">
        <v>81</v>
      </c>
      <c r="C38" s="352" t="s">
        <v>7</v>
      </c>
      <c r="D38" s="325">
        <v>0</v>
      </c>
      <c r="E38" s="307">
        <v>0</v>
      </c>
      <c r="F38" s="403"/>
      <c r="G38" s="512"/>
      <c r="H38" s="535"/>
      <c r="I38" s="536"/>
      <c r="J38" s="535"/>
      <c r="K38" s="536"/>
      <c r="L38" s="502"/>
      <c r="M38" s="512"/>
      <c r="N38" s="325">
        <f t="shared" si="6"/>
        <v>0</v>
      </c>
      <c r="O38" s="307">
        <f t="shared" si="6"/>
        <v>0</v>
      </c>
      <c r="Q38" s="334">
        <f>N38-F38-H38-J38-L38</f>
        <v>0</v>
      </c>
      <c r="R38" s="334">
        <f>O38-G38-I38-K38-M38</f>
        <v>0</v>
      </c>
      <c r="S38" s="130"/>
      <c r="T38" s="129"/>
      <c r="U38" s="129"/>
      <c r="V38" s="129"/>
      <c r="W38" s="130"/>
      <c r="X38" s="129"/>
      <c r="Y38" s="130"/>
      <c r="Z38" s="129"/>
      <c r="AA38" s="129"/>
      <c r="AB38" s="129"/>
      <c r="AC38" s="130"/>
      <c r="AD38" s="129"/>
      <c r="AE38" s="130"/>
      <c r="AF38" s="129"/>
      <c r="AG38" s="130"/>
      <c r="AH38" s="129"/>
      <c r="AI38" s="130"/>
      <c r="AJ38" s="129"/>
      <c r="AK38" s="130"/>
    </row>
    <row r="39" spans="1:37" s="111" customFormat="1" ht="13.5" customHeight="1">
      <c r="A39" s="225"/>
      <c r="B39" s="219"/>
      <c r="C39" s="352" t="s">
        <v>90</v>
      </c>
      <c r="D39" s="325">
        <v>34</v>
      </c>
      <c r="E39" s="307">
        <v>54566</v>
      </c>
      <c r="F39" s="437">
        <v>6</v>
      </c>
      <c r="G39" s="512">
        <v>1678</v>
      </c>
      <c r="H39" s="535">
        <v>23</v>
      </c>
      <c r="I39" s="536">
        <v>2104</v>
      </c>
      <c r="J39" s="535">
        <v>35</v>
      </c>
      <c r="K39" s="536">
        <v>16940</v>
      </c>
      <c r="L39" s="437">
        <v>21</v>
      </c>
      <c r="M39" s="512">
        <v>20666</v>
      </c>
      <c r="N39" s="325">
        <f t="shared" si="6"/>
        <v>85</v>
      </c>
      <c r="O39" s="307">
        <f t="shared" si="6"/>
        <v>41388</v>
      </c>
      <c r="Q39" s="334"/>
      <c r="R39" s="334"/>
      <c r="S39" s="130"/>
      <c r="T39" s="129"/>
      <c r="U39" s="129"/>
      <c r="V39" s="129"/>
      <c r="W39" s="130"/>
      <c r="X39" s="129"/>
      <c r="Y39" s="130"/>
      <c r="Z39" s="129"/>
      <c r="AA39" s="129"/>
      <c r="AB39" s="129"/>
      <c r="AC39" s="130"/>
      <c r="AD39" s="129"/>
      <c r="AE39" s="130"/>
      <c r="AF39" s="129"/>
      <c r="AG39" s="130"/>
      <c r="AH39" s="129"/>
      <c r="AI39" s="130"/>
      <c r="AJ39" s="129"/>
      <c r="AK39" s="130"/>
    </row>
    <row r="40" spans="1:37" s="111" customFormat="1" ht="15">
      <c r="A40" s="226"/>
      <c r="B40" s="220"/>
      <c r="C40" s="308"/>
      <c r="D40" s="326"/>
      <c r="E40" s="309"/>
      <c r="F40" s="445"/>
      <c r="G40" s="514"/>
      <c r="H40" s="533"/>
      <c r="I40" s="534"/>
      <c r="J40" s="533"/>
      <c r="K40" s="534"/>
      <c r="L40" s="445"/>
      <c r="M40" s="514"/>
      <c r="N40" s="326"/>
      <c r="O40" s="309"/>
      <c r="Q40" s="332"/>
      <c r="R40" s="335"/>
      <c r="S40" s="130"/>
      <c r="T40" s="129"/>
      <c r="U40" s="129"/>
      <c r="V40" s="129"/>
      <c r="W40" s="130"/>
      <c r="X40" s="129"/>
      <c r="Y40" s="130"/>
      <c r="Z40" s="129"/>
      <c r="AA40" s="134"/>
      <c r="AB40" s="129"/>
      <c r="AC40" s="130"/>
      <c r="AD40" s="129"/>
      <c r="AE40" s="130"/>
      <c r="AF40" s="129"/>
      <c r="AG40" s="130"/>
      <c r="AH40" s="129"/>
      <c r="AI40" s="130"/>
      <c r="AJ40" s="129"/>
      <c r="AK40" s="130"/>
    </row>
    <row r="41" spans="1:37" s="154" customFormat="1" ht="15.6">
      <c r="A41" s="225" t="s">
        <v>38</v>
      </c>
      <c r="B41" s="219" t="s">
        <v>82</v>
      </c>
      <c r="C41" s="310"/>
      <c r="D41" s="325">
        <v>40</v>
      </c>
      <c r="E41" s="307">
        <v>144375</v>
      </c>
      <c r="F41" s="403">
        <v>11</v>
      </c>
      <c r="G41" s="518">
        <v>20716</v>
      </c>
      <c r="H41" s="535">
        <v>7</v>
      </c>
      <c r="I41" s="536">
        <v>7586</v>
      </c>
      <c r="J41" s="535">
        <v>7</v>
      </c>
      <c r="K41" s="536">
        <v>8433</v>
      </c>
      <c r="L41" s="502">
        <v>13</v>
      </c>
      <c r="M41" s="518">
        <v>29650</v>
      </c>
      <c r="N41" s="325">
        <f>SUM(F41,H41,J41,L41)</f>
        <v>38</v>
      </c>
      <c r="O41" s="307">
        <f>SUM(G41,I41,K41,M41)</f>
        <v>66385</v>
      </c>
      <c r="Q41" s="334">
        <f>N41-F41-H41-J41-L41</f>
        <v>0</v>
      </c>
      <c r="R41" s="334">
        <f>O41-G41-I41-K41-M41</f>
        <v>0</v>
      </c>
      <c r="S41" s="156"/>
      <c r="T41" s="155"/>
      <c r="U41" s="129"/>
      <c r="V41" s="129"/>
      <c r="W41" s="156"/>
      <c r="X41" s="155"/>
      <c r="Y41" s="156"/>
      <c r="Z41" s="155"/>
      <c r="AA41" s="155"/>
      <c r="AB41" s="155"/>
      <c r="AC41" s="156"/>
      <c r="AD41" s="155"/>
      <c r="AE41" s="156"/>
      <c r="AF41" s="155"/>
      <c r="AG41" s="156"/>
      <c r="AH41" s="155"/>
      <c r="AI41" s="156"/>
      <c r="AJ41" s="155"/>
      <c r="AK41" s="156"/>
    </row>
    <row r="42" spans="1:37" s="154" customFormat="1" ht="15">
      <c r="A42" s="226"/>
      <c r="B42" s="220"/>
      <c r="C42" s="311"/>
      <c r="D42" s="326"/>
      <c r="E42" s="309"/>
      <c r="F42" s="445"/>
      <c r="G42" s="514"/>
      <c r="H42" s="533"/>
      <c r="I42" s="534"/>
      <c r="J42" s="533"/>
      <c r="K42" s="534"/>
      <c r="L42" s="445"/>
      <c r="M42" s="514"/>
      <c r="N42" s="326"/>
      <c r="O42" s="309"/>
      <c r="Q42" s="337"/>
      <c r="R42" s="338"/>
      <c r="S42" s="156"/>
      <c r="T42" s="155"/>
      <c r="U42" s="129"/>
      <c r="V42" s="129"/>
      <c r="W42" s="156"/>
      <c r="X42" s="155"/>
      <c r="Y42" s="156"/>
      <c r="Z42" s="155"/>
      <c r="AA42" s="158"/>
      <c r="AB42" s="155"/>
      <c r="AC42" s="156"/>
      <c r="AD42" s="155"/>
      <c r="AE42" s="156"/>
      <c r="AF42" s="155"/>
      <c r="AG42" s="156"/>
      <c r="AH42" s="155"/>
      <c r="AI42" s="156"/>
      <c r="AJ42" s="155"/>
      <c r="AK42" s="156"/>
    </row>
    <row r="43" spans="1:37" s="154" customFormat="1" ht="15.6">
      <c r="A43" s="225" t="s">
        <v>16</v>
      </c>
      <c r="B43" s="219" t="s">
        <v>83</v>
      </c>
      <c r="C43" s="310"/>
      <c r="D43" s="325">
        <v>144</v>
      </c>
      <c r="E43" s="307">
        <v>16061</v>
      </c>
      <c r="F43" s="403">
        <v>31</v>
      </c>
      <c r="G43" s="516">
        <v>495</v>
      </c>
      <c r="H43" s="535">
        <v>28</v>
      </c>
      <c r="I43" s="536">
        <v>3576</v>
      </c>
      <c r="J43" s="535">
        <v>28</v>
      </c>
      <c r="K43" s="536">
        <v>199</v>
      </c>
      <c r="L43" s="502">
        <v>27</v>
      </c>
      <c r="M43" s="516">
        <v>1162</v>
      </c>
      <c r="N43" s="325">
        <f>SUM(F43,H43,J43,L43)</f>
        <v>114</v>
      </c>
      <c r="O43" s="307">
        <f>SUM(G43,I43,K43,M43)</f>
        <v>5432</v>
      </c>
      <c r="P43" s="159"/>
      <c r="Q43" s="334">
        <f>N43-F43-H43-J43-L43</f>
        <v>0</v>
      </c>
      <c r="R43" s="334">
        <f>O43-G43-I43-K43-M43</f>
        <v>0</v>
      </c>
      <c r="S43" s="156"/>
      <c r="T43" s="155"/>
      <c r="U43" s="129"/>
      <c r="V43" s="129"/>
      <c r="W43" s="156"/>
      <c r="X43" s="155"/>
      <c r="Y43" s="156"/>
      <c r="Z43" s="155"/>
      <c r="AA43" s="155"/>
      <c r="AB43" s="155"/>
      <c r="AC43" s="156"/>
      <c r="AD43" s="155"/>
      <c r="AE43" s="156"/>
      <c r="AF43" s="155"/>
      <c r="AG43" s="156"/>
      <c r="AH43" s="155"/>
      <c r="AI43" s="156"/>
      <c r="AJ43" s="155"/>
      <c r="AK43" s="156"/>
    </row>
    <row r="44" spans="1:37" s="111" customFormat="1" ht="15">
      <c r="A44" s="226"/>
      <c r="B44" s="220"/>
      <c r="C44" s="308"/>
      <c r="D44" s="326"/>
      <c r="E44" s="309"/>
      <c r="F44" s="445"/>
      <c r="G44" s="451"/>
      <c r="H44" s="533"/>
      <c r="I44" s="534"/>
      <c r="J44" s="533"/>
      <c r="K44" s="534"/>
      <c r="L44" s="436"/>
      <c r="M44" s="451"/>
      <c r="N44" s="326"/>
      <c r="O44" s="309"/>
      <c r="P44" s="136"/>
      <c r="Q44" s="336"/>
      <c r="R44" s="335"/>
      <c r="S44" s="130"/>
      <c r="T44" s="129"/>
      <c r="U44" s="129"/>
      <c r="V44" s="129"/>
      <c r="W44" s="130"/>
      <c r="X44" s="129"/>
      <c r="Y44" s="130"/>
      <c r="Z44" s="129"/>
      <c r="AA44" s="129"/>
      <c r="AB44" s="129"/>
      <c r="AC44" s="130"/>
      <c r="AD44" s="129"/>
      <c r="AE44" s="130"/>
      <c r="AF44" s="129"/>
      <c r="AG44" s="130"/>
      <c r="AH44" s="129"/>
      <c r="AI44" s="130"/>
      <c r="AJ44" s="129"/>
      <c r="AK44" s="130"/>
    </row>
    <row r="45" spans="1:37" s="168" customFormat="1" ht="16.2" thickBot="1">
      <c r="A45" s="230" t="s">
        <v>0</v>
      </c>
      <c r="B45" s="224" t="s">
        <v>84</v>
      </c>
      <c r="C45" s="313"/>
      <c r="D45" s="327">
        <v>925</v>
      </c>
      <c r="E45" s="452">
        <v>378313</v>
      </c>
      <c r="F45" s="446">
        <f t="shared" ref="F45:M45" si="7">SUM(F9:F44)</f>
        <v>168</v>
      </c>
      <c r="G45" s="452">
        <f t="shared" si="7"/>
        <v>58621</v>
      </c>
      <c r="H45" s="452">
        <f t="shared" si="7"/>
        <v>215</v>
      </c>
      <c r="I45" s="452">
        <f t="shared" si="7"/>
        <v>66765</v>
      </c>
      <c r="J45" s="537">
        <f>SUM(J9:J43)</f>
        <v>195</v>
      </c>
      <c r="K45" s="538">
        <f>SUM(K9:K43)</f>
        <v>100410</v>
      </c>
      <c r="L45" s="441">
        <f t="shared" si="7"/>
        <v>201</v>
      </c>
      <c r="M45" s="452">
        <f t="shared" si="7"/>
        <v>147496</v>
      </c>
      <c r="N45" s="327">
        <f>SUM(N9:N44)</f>
        <v>779</v>
      </c>
      <c r="O45" s="428">
        <f>SUM(O9:O43)</f>
        <v>373292</v>
      </c>
      <c r="P45" s="164"/>
      <c r="Q45" s="334">
        <f>N45-F45-H45-J45-L45</f>
        <v>0</v>
      </c>
      <c r="R45" s="334">
        <f>O45-G45-I45-K45-M45</f>
        <v>0</v>
      </c>
      <c r="S45" s="167"/>
      <c r="T45" s="155"/>
      <c r="U45" s="129"/>
      <c r="V45" s="129"/>
      <c r="W45" s="167"/>
      <c r="X45" s="155"/>
      <c r="Y45" s="167"/>
      <c r="Z45" s="155"/>
      <c r="AA45" s="156"/>
      <c r="AB45" s="155"/>
      <c r="AC45" s="167"/>
      <c r="AD45" s="155"/>
      <c r="AE45" s="167"/>
      <c r="AF45" s="155"/>
      <c r="AG45" s="167"/>
      <c r="AH45" s="155"/>
      <c r="AI45" s="167"/>
      <c r="AJ45" s="155"/>
      <c r="AK45" s="167"/>
    </row>
    <row r="46" spans="1:37" s="111" customFormat="1" ht="15.6" thickBot="1">
      <c r="A46" s="357"/>
      <c r="B46" s="358"/>
      <c r="C46" s="359"/>
      <c r="D46" s="409"/>
      <c r="E46" s="410"/>
      <c r="F46" s="411"/>
      <c r="G46" s="440"/>
      <c r="H46" s="411"/>
      <c r="I46" s="440"/>
      <c r="J46" s="411"/>
      <c r="K46" s="501"/>
      <c r="L46" s="411"/>
      <c r="M46" s="444"/>
      <c r="N46" s="362"/>
      <c r="O46" s="363"/>
      <c r="P46" s="109"/>
      <c r="Q46" s="334"/>
      <c r="R46" s="330"/>
      <c r="S46" s="104"/>
      <c r="T46" s="104"/>
      <c r="U46" s="104"/>
      <c r="V46" s="104"/>
      <c r="W46" s="104"/>
      <c r="X46" s="104"/>
      <c r="Y46" s="104"/>
      <c r="Z46" s="104"/>
      <c r="AA46" s="104"/>
      <c r="AB46" s="104"/>
      <c r="AC46" s="104"/>
      <c r="AD46" s="104"/>
      <c r="AE46" s="104"/>
      <c r="AF46" s="104"/>
      <c r="AG46" s="104"/>
      <c r="AH46" s="104"/>
      <c r="AI46" s="104"/>
      <c r="AJ46" s="104"/>
      <c r="AK46" s="104"/>
    </row>
    <row r="47" spans="1:37" s="122" customFormat="1" ht="13.8" thickTop="1">
      <c r="A47" s="122" t="s">
        <v>118</v>
      </c>
      <c r="B47" s="353" t="s">
        <v>92</v>
      </c>
      <c r="C47" s="354"/>
      <c r="D47" s="122" t="s">
        <v>117</v>
      </c>
      <c r="G47" s="355" t="s">
        <v>93</v>
      </c>
      <c r="M47" s="122" t="s">
        <v>119</v>
      </c>
      <c r="O47" s="122" t="s">
        <v>95</v>
      </c>
    </row>
    <row r="48" spans="1:37" s="106" customFormat="1" ht="9.6">
      <c r="A48" s="179" t="s">
        <v>17</v>
      </c>
      <c r="B48" s="179"/>
      <c r="C48" s="179"/>
      <c r="D48" s="180"/>
      <c r="E48" s="180"/>
      <c r="F48" s="179"/>
      <c r="G48" s="179"/>
      <c r="H48" s="179"/>
      <c r="I48" s="181"/>
      <c r="J48" s="182"/>
      <c r="K48" s="182"/>
      <c r="L48" s="182"/>
      <c r="M48" s="182"/>
      <c r="N48" s="182"/>
      <c r="O48" s="182"/>
      <c r="P48" s="109"/>
      <c r="Q48" s="331"/>
      <c r="R48" s="331"/>
    </row>
    <row r="49" spans="1:19" ht="15">
      <c r="A49" s="104" t="str">
        <f>SUMMARY!A53</f>
        <v>Note:  "R"= Renovation line item - were added to the table as of January 2013.</v>
      </c>
      <c r="N49" s="325"/>
      <c r="O49" s="185"/>
    </row>
    <row r="50" spans="1:19">
      <c r="N50" s="185"/>
      <c r="O50" s="185"/>
    </row>
    <row r="51" spans="1:19" s="111" customFormat="1" ht="10.199999999999999">
      <c r="A51" s="184"/>
      <c r="B51" s="184"/>
      <c r="C51" s="109"/>
      <c r="D51" s="113"/>
      <c r="E51" s="113"/>
      <c r="F51" s="109"/>
      <c r="G51" s="109"/>
      <c r="H51" s="109"/>
      <c r="I51" s="109"/>
      <c r="J51" s="109"/>
      <c r="K51" s="109"/>
      <c r="L51" s="109"/>
      <c r="M51" s="109"/>
      <c r="P51" s="109"/>
      <c r="Q51" s="332"/>
      <c r="R51" s="332"/>
    </row>
    <row r="52" spans="1:19" s="111" customFormat="1" ht="7.5" customHeight="1">
      <c r="C52" s="109"/>
      <c r="D52" s="113"/>
      <c r="E52" s="113"/>
      <c r="F52" s="109"/>
      <c r="G52" s="109"/>
      <c r="H52" s="109"/>
      <c r="I52" s="109"/>
      <c r="J52" s="109"/>
      <c r="K52" s="109"/>
      <c r="L52" s="109"/>
      <c r="M52" s="109"/>
      <c r="N52" s="109"/>
      <c r="O52" s="109"/>
      <c r="P52" s="109"/>
      <c r="Q52" s="332"/>
      <c r="R52" s="332"/>
    </row>
    <row r="53" spans="1:19" s="108" customFormat="1" ht="15">
      <c r="C53" s="105"/>
      <c r="D53" s="105"/>
      <c r="E53" s="105"/>
      <c r="F53" s="105"/>
      <c r="G53" s="105"/>
      <c r="H53" s="105"/>
      <c r="I53" s="105"/>
      <c r="J53" s="105"/>
      <c r="K53" s="105"/>
      <c r="L53" s="105"/>
      <c r="M53" s="105"/>
      <c r="N53" s="105"/>
      <c r="O53" s="105"/>
      <c r="P53" s="105"/>
      <c r="Q53" s="339"/>
      <c r="R53" s="339"/>
      <c r="S53" s="105"/>
    </row>
    <row r="54" spans="1:19" s="108" customFormat="1" ht="15">
      <c r="C54" s="561"/>
      <c r="D54" s="561"/>
      <c r="E54" s="561"/>
      <c r="F54" s="561"/>
      <c r="G54" s="561"/>
      <c r="H54" s="561"/>
      <c r="I54" s="561"/>
      <c r="J54" s="561"/>
      <c r="K54" s="561"/>
      <c r="L54" s="561"/>
      <c r="M54" s="561"/>
      <c r="N54" s="561"/>
      <c r="Q54" s="340"/>
      <c r="R54" s="340"/>
    </row>
  </sheetData>
  <mergeCells count="19">
    <mergeCell ref="AD6:AE6"/>
    <mergeCell ref="AF6:AG6"/>
    <mergeCell ref="AH6:AI6"/>
    <mergeCell ref="AJ6:AK6"/>
    <mergeCell ref="C54:N54"/>
    <mergeCell ref="R6:S6"/>
    <mergeCell ref="T6:U6"/>
    <mergeCell ref="V6:W6"/>
    <mergeCell ref="X6:Y6"/>
    <mergeCell ref="Z6:AA6"/>
    <mergeCell ref="AB6:AC6"/>
    <mergeCell ref="A2:O2"/>
    <mergeCell ref="A6:C7"/>
    <mergeCell ref="D6:E6"/>
    <mergeCell ref="F6:G6"/>
    <mergeCell ref="H6:I6"/>
    <mergeCell ref="J6:K6"/>
    <mergeCell ref="L6:M6"/>
    <mergeCell ref="N6:O6"/>
  </mergeCells>
  <pageMargins left="0.25" right="0.25" top="0.75" bottom="0.75" header="0.3" footer="0.3"/>
  <pageSetup scale="70" orientation="landscape" r:id="rId1"/>
  <colBreaks count="1" manualBreakCount="1">
    <brk id="15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59F17C-A3A3-4CC9-9B06-2BC9CF5A2BE0}">
  <dimension ref="A1:AK54"/>
  <sheetViews>
    <sheetView zoomScale="140" zoomScaleNormal="140" zoomScaleSheetLayoutView="70" workbookViewId="0">
      <pane xSplit="5" ySplit="7" topLeftCell="F8" activePane="bottomRight" state="frozen"/>
      <selection pane="topRight" activeCell="F1" sqref="F1"/>
      <selection pane="bottomLeft" activeCell="A8" sqref="A8"/>
      <selection pane="bottomRight"/>
    </sheetView>
  </sheetViews>
  <sheetFormatPr defaultColWidth="9.109375" defaultRowHeight="13.2"/>
  <cols>
    <col min="1" max="1" width="26.44140625" style="104" customWidth="1"/>
    <col min="2" max="2" width="3.88671875" style="104" hidden="1" customWidth="1"/>
    <col min="3" max="3" width="3.5546875" style="104" customWidth="1"/>
    <col min="4" max="4" width="7.33203125" style="183" customWidth="1"/>
    <col min="5" max="5" width="13" style="183" customWidth="1"/>
    <col min="6" max="6" width="7.33203125" style="104" customWidth="1"/>
    <col min="7" max="7" width="13" style="104" customWidth="1"/>
    <col min="8" max="8" width="7.33203125" style="104" customWidth="1"/>
    <col min="9" max="9" width="13" style="104" customWidth="1"/>
    <col min="10" max="10" width="14" style="104" bestFit="1" customWidth="1"/>
    <col min="11" max="11" width="13" style="104" customWidth="1"/>
    <col min="12" max="12" width="7.33203125" style="104" customWidth="1"/>
    <col min="13" max="13" width="13" style="104" customWidth="1"/>
    <col min="14" max="14" width="11.109375" style="104" customWidth="1"/>
    <col min="15" max="15" width="13" style="104" customWidth="1"/>
    <col min="16" max="16" width="2.88671875" style="104" customWidth="1"/>
    <col min="17" max="17" width="3" style="330" hidden="1" customWidth="1"/>
    <col min="18" max="18" width="3.33203125" style="330" hidden="1" customWidth="1"/>
    <col min="19" max="16384" width="9.109375" style="104"/>
  </cols>
  <sheetData>
    <row r="1" spans="1:37" ht="17.399999999999999">
      <c r="A1" s="453" t="s">
        <v>184</v>
      </c>
    </row>
    <row r="2" spans="1:37" s="103" customFormat="1" ht="17.399999999999999">
      <c r="A2" s="544" t="s">
        <v>34</v>
      </c>
      <c r="B2" s="544"/>
      <c r="C2" s="544"/>
      <c r="D2" s="544"/>
      <c r="E2" s="544"/>
      <c r="F2" s="544"/>
      <c r="G2" s="544"/>
      <c r="H2" s="544"/>
      <c r="I2" s="544"/>
      <c r="J2" s="544"/>
      <c r="K2" s="544"/>
      <c r="L2" s="544"/>
      <c r="M2" s="544"/>
      <c r="N2" s="544"/>
      <c r="O2" s="544"/>
      <c r="Q2" s="329"/>
      <c r="R2" s="330"/>
      <c r="S2" s="104"/>
      <c r="T2" s="104"/>
      <c r="U2" s="104"/>
      <c r="V2" s="104"/>
      <c r="W2" s="104"/>
      <c r="X2" s="104"/>
      <c r="Y2" s="104"/>
      <c r="Z2" s="104"/>
      <c r="AA2" s="104"/>
      <c r="AB2" s="104"/>
      <c r="AC2" s="104"/>
      <c r="AD2" s="104"/>
      <c r="AE2" s="104"/>
      <c r="AF2" s="104"/>
      <c r="AG2" s="104"/>
      <c r="AH2" s="104"/>
      <c r="AI2" s="104"/>
      <c r="AJ2" s="104"/>
      <c r="AK2" s="104"/>
    </row>
    <row r="3" spans="1:37" s="111" customFormat="1" ht="19.5" customHeight="1">
      <c r="A3" s="539">
        <v>45659</v>
      </c>
      <c r="B3" s="112"/>
      <c r="C3" s="109"/>
      <c r="D3" s="113"/>
      <c r="E3" s="113"/>
      <c r="F3" s="109"/>
      <c r="G3" s="109"/>
      <c r="H3" s="109"/>
      <c r="I3" s="110"/>
      <c r="J3" s="109"/>
      <c r="K3" s="109"/>
      <c r="L3" s="109"/>
      <c r="M3" s="109"/>
      <c r="N3" s="109"/>
      <c r="O3" s="109"/>
      <c r="P3" s="109"/>
      <c r="Q3" s="332"/>
      <c r="R3" s="330"/>
      <c r="S3" s="104"/>
      <c r="T3" s="104"/>
      <c r="U3" s="104"/>
      <c r="V3" s="104"/>
      <c r="W3" s="104"/>
      <c r="X3" s="104"/>
      <c r="Y3" s="104"/>
      <c r="Z3" s="104"/>
      <c r="AA3" s="104"/>
      <c r="AB3" s="104"/>
      <c r="AC3" s="104"/>
      <c r="AD3" s="104"/>
      <c r="AE3" s="104"/>
      <c r="AF3" s="104"/>
      <c r="AG3" s="104"/>
      <c r="AH3" s="104"/>
      <c r="AI3" s="104"/>
      <c r="AJ3" s="104"/>
      <c r="AK3" s="104"/>
    </row>
    <row r="4" spans="1:37" s="111" customFormat="1">
      <c r="A4" s="112" t="s">
        <v>3</v>
      </c>
      <c r="B4" s="112"/>
      <c r="C4" s="109"/>
      <c r="D4" s="113"/>
      <c r="E4" s="113"/>
      <c r="F4" s="109"/>
      <c r="G4" s="109"/>
      <c r="H4" s="109"/>
      <c r="I4" s="110"/>
      <c r="J4" s="109"/>
      <c r="K4" s="109"/>
      <c r="L4" s="109"/>
      <c r="M4" s="109"/>
      <c r="N4" s="109"/>
      <c r="O4" s="109"/>
      <c r="P4" s="109"/>
      <c r="Q4" s="332"/>
      <c r="R4" s="330"/>
      <c r="S4" s="104"/>
      <c r="T4" s="104"/>
      <c r="U4" s="104"/>
      <c r="V4" s="104"/>
      <c r="W4" s="104"/>
      <c r="X4" s="104"/>
      <c r="Y4" s="104"/>
      <c r="Z4" s="104"/>
      <c r="AA4" s="104"/>
      <c r="AB4" s="104"/>
      <c r="AC4" s="104"/>
      <c r="AD4" s="104"/>
      <c r="AE4" s="104"/>
      <c r="AF4" s="104"/>
      <c r="AG4" s="104"/>
      <c r="AH4" s="104"/>
      <c r="AI4" s="104"/>
      <c r="AJ4" s="104"/>
      <c r="AK4" s="104"/>
    </row>
    <row r="5" spans="1:37" s="111" customFormat="1" ht="4.95" customHeight="1" thickBot="1">
      <c r="A5" s="112"/>
      <c r="B5" s="112"/>
      <c r="C5" s="109"/>
      <c r="D5" s="113"/>
      <c r="E5" s="113"/>
      <c r="F5" s="109"/>
      <c r="G5" s="109"/>
      <c r="H5" s="109"/>
      <c r="I5" s="110"/>
      <c r="J5" s="109"/>
      <c r="K5" s="109"/>
      <c r="L5" s="109"/>
      <c r="M5" s="109"/>
      <c r="N5" s="109"/>
      <c r="O5" s="109"/>
      <c r="P5" s="109"/>
      <c r="Q5" s="332"/>
      <c r="R5" s="330"/>
      <c r="S5" s="104"/>
      <c r="T5" s="104"/>
      <c r="U5" s="104"/>
      <c r="V5" s="104"/>
      <c r="W5" s="104"/>
      <c r="X5" s="104"/>
      <c r="Y5" s="104"/>
      <c r="Z5" s="104"/>
      <c r="AA5" s="104"/>
      <c r="AB5" s="104"/>
      <c r="AC5" s="104"/>
      <c r="AD5" s="104"/>
      <c r="AE5" s="104"/>
      <c r="AF5" s="104"/>
      <c r="AG5" s="104"/>
      <c r="AH5" s="104"/>
      <c r="AI5" s="104"/>
      <c r="AJ5" s="104"/>
      <c r="AK5" s="104"/>
    </row>
    <row r="6" spans="1:37" s="111" customFormat="1" ht="15" customHeight="1" thickTop="1">
      <c r="A6" s="545" t="s">
        <v>4</v>
      </c>
      <c r="B6" s="546"/>
      <c r="C6" s="547"/>
      <c r="D6" s="551" t="s">
        <v>185</v>
      </c>
      <c r="E6" s="552"/>
      <c r="F6" s="553" t="s">
        <v>186</v>
      </c>
      <c r="G6" s="554"/>
      <c r="H6" s="555" t="s">
        <v>187</v>
      </c>
      <c r="I6" s="555"/>
      <c r="J6" s="553" t="s">
        <v>188</v>
      </c>
      <c r="K6" s="554"/>
      <c r="L6" s="553" t="s">
        <v>189</v>
      </c>
      <c r="M6" s="556"/>
      <c r="N6" s="557" t="s">
        <v>190</v>
      </c>
      <c r="O6" s="558"/>
      <c r="Q6" s="332"/>
      <c r="R6" s="559"/>
      <c r="S6" s="559"/>
      <c r="T6" s="559"/>
      <c r="U6" s="559"/>
      <c r="V6" s="559"/>
      <c r="W6" s="559"/>
      <c r="X6" s="559"/>
      <c r="Y6" s="559"/>
      <c r="Z6" s="560"/>
      <c r="AA6" s="560"/>
      <c r="AB6" s="559"/>
      <c r="AC6" s="559"/>
      <c r="AD6" s="559"/>
      <c r="AE6" s="559"/>
      <c r="AF6" s="559"/>
      <c r="AG6" s="559"/>
      <c r="AH6" s="559"/>
      <c r="AI6" s="559"/>
      <c r="AJ6" s="560"/>
      <c r="AK6" s="560"/>
    </row>
    <row r="7" spans="1:37" s="111" customFormat="1" ht="11.1" customHeight="1">
      <c r="A7" s="548"/>
      <c r="B7" s="549"/>
      <c r="C7" s="550"/>
      <c r="D7" s="400" t="s">
        <v>2</v>
      </c>
      <c r="E7" s="400" t="s">
        <v>5</v>
      </c>
      <c r="F7" s="116" t="s">
        <v>2</v>
      </c>
      <c r="G7" s="438" t="s">
        <v>5</v>
      </c>
      <c r="H7" s="116" t="s">
        <v>2</v>
      </c>
      <c r="I7" s="438" t="s">
        <v>5</v>
      </c>
      <c r="J7" s="116" t="s">
        <v>2</v>
      </c>
      <c r="K7" s="495" t="s">
        <v>5</v>
      </c>
      <c r="L7" s="116" t="s">
        <v>2</v>
      </c>
      <c r="M7" s="442" t="s">
        <v>5</v>
      </c>
      <c r="N7" s="117" t="s">
        <v>2</v>
      </c>
      <c r="O7" s="118" t="s">
        <v>5</v>
      </c>
      <c r="Q7" s="332" t="s">
        <v>86</v>
      </c>
      <c r="R7" s="333"/>
      <c r="S7" s="110"/>
      <c r="T7" s="110"/>
      <c r="U7" s="110"/>
      <c r="V7" s="110"/>
      <c r="W7" s="110"/>
      <c r="X7" s="110"/>
      <c r="Y7" s="110"/>
      <c r="Z7" s="110"/>
      <c r="AA7" s="110"/>
      <c r="AB7" s="110"/>
      <c r="AC7" s="110"/>
      <c r="AD7" s="110"/>
      <c r="AE7" s="110"/>
      <c r="AF7" s="110"/>
      <c r="AG7" s="110"/>
      <c r="AH7" s="110"/>
      <c r="AI7" s="110"/>
      <c r="AJ7" s="110"/>
      <c r="AK7" s="110"/>
    </row>
    <row r="8" spans="1:37" s="111" customFormat="1" ht="7.5" customHeight="1">
      <c r="A8" s="119"/>
      <c r="B8" s="217"/>
      <c r="C8" s="315"/>
      <c r="D8" s="412"/>
      <c r="E8" s="413"/>
      <c r="F8" s="435"/>
      <c r="G8" s="439"/>
      <c r="H8" s="435"/>
      <c r="I8" s="496"/>
      <c r="J8" s="435"/>
      <c r="K8" s="439"/>
      <c r="L8" s="435"/>
      <c r="M8" s="443"/>
      <c r="N8" s="324"/>
      <c r="O8" s="191"/>
      <c r="Q8" s="332"/>
      <c r="R8" s="332"/>
      <c r="S8" s="109"/>
      <c r="T8" s="109"/>
      <c r="U8" s="109"/>
      <c r="V8" s="109"/>
      <c r="W8" s="109"/>
      <c r="X8" s="109"/>
      <c r="Y8" s="109"/>
      <c r="Z8" s="109"/>
      <c r="AA8" s="109"/>
      <c r="AB8" s="109"/>
      <c r="AC8" s="109"/>
      <c r="AD8" s="109"/>
      <c r="AE8" s="109"/>
      <c r="AF8" s="109"/>
      <c r="AG8" s="109"/>
      <c r="AH8" s="109"/>
      <c r="AI8" s="109"/>
      <c r="AJ8" s="109"/>
      <c r="AK8" s="109"/>
    </row>
    <row r="9" spans="1:37" s="111" customFormat="1" ht="15.6">
      <c r="A9" s="225" t="s">
        <v>1</v>
      </c>
      <c r="B9" s="273" t="s">
        <v>66</v>
      </c>
      <c r="C9" s="352" t="s">
        <v>6</v>
      </c>
      <c r="D9" s="325">
        <v>156</v>
      </c>
      <c r="E9" s="307">
        <v>87973</v>
      </c>
      <c r="F9" s="403">
        <v>55</v>
      </c>
      <c r="G9" s="513">
        <v>17775</v>
      </c>
      <c r="H9" s="535">
        <v>46</v>
      </c>
      <c r="I9" s="536">
        <v>13731</v>
      </c>
      <c r="J9" s="535">
        <v>61</v>
      </c>
      <c r="K9" s="536">
        <v>20078</v>
      </c>
      <c r="L9" s="502">
        <v>35</v>
      </c>
      <c r="M9" s="512">
        <v>11236</v>
      </c>
      <c r="N9" s="325">
        <f>SUM(F9,H9,J9,L9)</f>
        <v>197</v>
      </c>
      <c r="O9" s="307">
        <f t="shared" ref="N9:O11" si="0">SUM(G9,I9,K9,M9)</f>
        <v>62820</v>
      </c>
      <c r="P9" s="127"/>
      <c r="Q9" s="334">
        <f>N9-F9-H9-J9-L9</f>
        <v>0</v>
      </c>
      <c r="R9" s="334">
        <f>O9-G9-I9-K9-M9</f>
        <v>0</v>
      </c>
      <c r="S9" s="128"/>
      <c r="T9" s="129"/>
      <c r="U9" s="129"/>
      <c r="V9" s="129"/>
      <c r="W9" s="128"/>
      <c r="X9" s="129"/>
      <c r="Y9" s="128"/>
      <c r="Z9" s="129"/>
      <c r="AA9" s="129"/>
      <c r="AB9" s="129"/>
      <c r="AC9" s="128"/>
      <c r="AD9" s="129"/>
      <c r="AE9" s="128"/>
      <c r="AF9" s="129"/>
      <c r="AG9" s="128"/>
      <c r="AH9" s="129"/>
      <c r="AI9" s="128"/>
      <c r="AJ9" s="129"/>
      <c r="AK9" s="128"/>
    </row>
    <row r="10" spans="1:37" s="111" customFormat="1" ht="15.6">
      <c r="A10" s="225"/>
      <c r="B10" s="287" t="s">
        <v>67</v>
      </c>
      <c r="C10" s="352" t="s">
        <v>7</v>
      </c>
      <c r="D10" s="325">
        <v>56</v>
      </c>
      <c r="E10" s="307">
        <v>4357</v>
      </c>
      <c r="F10" s="403">
        <v>17</v>
      </c>
      <c r="G10" s="513">
        <v>1752</v>
      </c>
      <c r="H10" s="535">
        <v>43</v>
      </c>
      <c r="I10" s="536">
        <v>4300</v>
      </c>
      <c r="J10" s="535">
        <v>25</v>
      </c>
      <c r="K10" s="536">
        <v>2795</v>
      </c>
      <c r="L10" s="502">
        <v>25</v>
      </c>
      <c r="M10" s="512">
        <v>2670</v>
      </c>
      <c r="N10" s="325">
        <f t="shared" si="0"/>
        <v>110</v>
      </c>
      <c r="O10" s="307">
        <f t="shared" si="0"/>
        <v>11517</v>
      </c>
      <c r="Q10" s="334">
        <f>N10-F10-H10-J10-L10</f>
        <v>0</v>
      </c>
      <c r="R10" s="334">
        <f>O10-G10-I10-K10-M10</f>
        <v>0</v>
      </c>
      <c r="S10" s="130"/>
      <c r="T10" s="129"/>
      <c r="U10" s="129"/>
      <c r="V10" s="129"/>
      <c r="W10" s="130"/>
      <c r="X10" s="129"/>
      <c r="Y10" s="130"/>
      <c r="Z10" s="129"/>
      <c r="AA10" s="129"/>
      <c r="AB10" s="129"/>
      <c r="AC10" s="130"/>
      <c r="AD10" s="129"/>
      <c r="AE10" s="130"/>
      <c r="AF10" s="129"/>
      <c r="AG10" s="130"/>
      <c r="AH10" s="129"/>
      <c r="AI10" s="130"/>
      <c r="AJ10" s="129"/>
      <c r="AK10" s="130"/>
    </row>
    <row r="11" spans="1:37" s="111" customFormat="1" ht="15.6">
      <c r="A11" s="225"/>
      <c r="B11" s="219"/>
      <c r="C11" s="352" t="s">
        <v>90</v>
      </c>
      <c r="D11" s="325">
        <v>24</v>
      </c>
      <c r="E11" s="307">
        <v>1985</v>
      </c>
      <c r="F11" s="403">
        <v>12</v>
      </c>
      <c r="G11" s="513">
        <v>1202</v>
      </c>
      <c r="H11" s="535">
        <v>18</v>
      </c>
      <c r="I11" s="536">
        <v>1778</v>
      </c>
      <c r="J11" s="535">
        <v>26</v>
      </c>
      <c r="K11" s="536">
        <v>2883</v>
      </c>
      <c r="L11" s="502">
        <v>17</v>
      </c>
      <c r="M11" s="512">
        <v>1459</v>
      </c>
      <c r="N11" s="325">
        <f t="shared" si="0"/>
        <v>73</v>
      </c>
      <c r="O11" s="307">
        <f t="shared" si="0"/>
        <v>7322</v>
      </c>
      <c r="Q11" s="334"/>
      <c r="R11" s="334"/>
      <c r="S11" s="130"/>
      <c r="T11" s="129"/>
      <c r="U11" s="129"/>
      <c r="V11" s="129"/>
      <c r="W11" s="130"/>
      <c r="X11" s="129"/>
      <c r="Y11" s="130"/>
      <c r="Z11" s="129"/>
      <c r="AA11" s="129"/>
      <c r="AB11" s="129"/>
      <c r="AC11" s="130"/>
      <c r="AD11" s="129"/>
      <c r="AE11" s="130"/>
      <c r="AF11" s="129"/>
      <c r="AG11" s="130"/>
      <c r="AH11" s="129"/>
      <c r="AI11" s="130"/>
      <c r="AJ11" s="129"/>
      <c r="AK11" s="130"/>
    </row>
    <row r="12" spans="1:37" s="111" customFormat="1" ht="15">
      <c r="A12" s="226"/>
      <c r="B12" s="220"/>
      <c r="C12" s="131"/>
      <c r="D12" s="326"/>
      <c r="E12" s="309"/>
      <c r="F12" s="445"/>
      <c r="G12" s="514"/>
      <c r="H12" s="533"/>
      <c r="I12" s="534"/>
      <c r="J12" s="533"/>
      <c r="K12" s="534"/>
      <c r="L12" s="445"/>
      <c r="M12" s="514"/>
      <c r="N12" s="326"/>
      <c r="O12" s="309"/>
      <c r="Q12" s="332"/>
      <c r="R12" s="335"/>
      <c r="S12" s="130"/>
      <c r="T12" s="129"/>
      <c r="U12" s="129"/>
      <c r="V12" s="129"/>
      <c r="W12" s="130"/>
      <c r="X12" s="129"/>
      <c r="Y12" s="130"/>
      <c r="Z12" s="129"/>
      <c r="AA12" s="134"/>
      <c r="AB12" s="129"/>
      <c r="AC12" s="130"/>
      <c r="AD12" s="129"/>
      <c r="AE12" s="130"/>
      <c r="AF12" s="129"/>
      <c r="AG12" s="130"/>
      <c r="AH12" s="129"/>
      <c r="AI12" s="130"/>
      <c r="AJ12" s="129"/>
      <c r="AK12" s="130"/>
    </row>
    <row r="13" spans="1:37" s="111" customFormat="1" ht="15.6">
      <c r="A13" s="225" t="s">
        <v>8</v>
      </c>
      <c r="B13" s="273" t="s">
        <v>68</v>
      </c>
      <c r="C13" s="352" t="s">
        <v>6</v>
      </c>
      <c r="D13" s="325">
        <v>0</v>
      </c>
      <c r="E13" s="307">
        <v>0</v>
      </c>
      <c r="F13" s="437"/>
      <c r="G13" s="512">
        <v>0</v>
      </c>
      <c r="H13" s="535"/>
      <c r="I13" s="536">
        <v>0</v>
      </c>
      <c r="J13" s="535"/>
      <c r="K13" s="536"/>
      <c r="L13" s="437"/>
      <c r="M13" s="512"/>
      <c r="N13" s="325">
        <f t="shared" ref="N13:O15" si="1">SUM(F13,H13,J13,L13)</f>
        <v>0</v>
      </c>
      <c r="O13" s="307">
        <f t="shared" si="1"/>
        <v>0</v>
      </c>
      <c r="Q13" s="334">
        <f>N13-F13-H13-J13-L13</f>
        <v>0</v>
      </c>
      <c r="R13" s="334">
        <f>O13-G13-I13-K13-M13</f>
        <v>0</v>
      </c>
      <c r="S13" s="130"/>
      <c r="T13" s="129"/>
      <c r="U13" s="129"/>
      <c r="V13" s="129"/>
      <c r="W13" s="130"/>
      <c r="X13" s="129"/>
      <c r="Y13" s="130"/>
      <c r="Z13" s="129"/>
      <c r="AA13" s="129"/>
      <c r="AB13" s="129"/>
      <c r="AC13" s="130"/>
      <c r="AD13" s="129"/>
      <c r="AE13" s="130"/>
      <c r="AF13" s="129"/>
      <c r="AG13" s="130"/>
      <c r="AH13" s="129"/>
      <c r="AI13" s="130"/>
      <c r="AJ13" s="129"/>
      <c r="AK13" s="130"/>
    </row>
    <row r="14" spans="1:37" s="111" customFormat="1" ht="15.6">
      <c r="A14" s="225" t="s">
        <v>9</v>
      </c>
      <c r="B14" s="287" t="s">
        <v>69</v>
      </c>
      <c r="C14" s="352" t="s">
        <v>7</v>
      </c>
      <c r="D14" s="325">
        <v>2</v>
      </c>
      <c r="E14" s="307">
        <v>4471</v>
      </c>
      <c r="F14" s="437"/>
      <c r="G14" s="512">
        <v>0</v>
      </c>
      <c r="H14" s="535"/>
      <c r="I14" s="536">
        <v>0</v>
      </c>
      <c r="J14" s="535"/>
      <c r="K14" s="536"/>
      <c r="L14" s="437"/>
      <c r="M14" s="512"/>
      <c r="N14" s="325">
        <f t="shared" si="1"/>
        <v>0</v>
      </c>
      <c r="O14" s="307">
        <f t="shared" si="1"/>
        <v>0</v>
      </c>
      <c r="Q14" s="334">
        <f>N14-F14-H14-J14-L14</f>
        <v>0</v>
      </c>
      <c r="R14" s="334">
        <f>O14-G14-I14-K14-M14</f>
        <v>0</v>
      </c>
      <c r="S14" s="130"/>
      <c r="T14" s="129"/>
      <c r="U14" s="129"/>
      <c r="V14" s="129"/>
      <c r="W14" s="130"/>
      <c r="X14" s="129"/>
      <c r="Y14" s="130"/>
      <c r="Z14" s="129"/>
      <c r="AA14" s="129"/>
      <c r="AB14" s="129"/>
      <c r="AC14" s="130"/>
      <c r="AD14" s="129"/>
      <c r="AE14" s="130"/>
      <c r="AF14" s="129"/>
      <c r="AG14" s="130"/>
      <c r="AH14" s="129"/>
      <c r="AI14" s="130"/>
      <c r="AJ14" s="129"/>
      <c r="AK14" s="130"/>
    </row>
    <row r="15" spans="1:37" s="111" customFormat="1" ht="15.6">
      <c r="A15" s="225"/>
      <c r="B15" s="219"/>
      <c r="C15" s="352" t="s">
        <v>90</v>
      </c>
      <c r="D15" s="325">
        <v>4</v>
      </c>
      <c r="E15" s="307">
        <v>618</v>
      </c>
      <c r="F15" s="437"/>
      <c r="G15" s="512">
        <v>0</v>
      </c>
      <c r="H15" s="535"/>
      <c r="I15" s="536">
        <v>0</v>
      </c>
      <c r="J15" s="535"/>
      <c r="K15" s="536"/>
      <c r="L15" s="437"/>
      <c r="M15" s="512"/>
      <c r="N15" s="325">
        <f t="shared" si="1"/>
        <v>0</v>
      </c>
      <c r="O15" s="307">
        <f t="shared" si="1"/>
        <v>0</v>
      </c>
      <c r="Q15" s="334"/>
      <c r="R15" s="334"/>
      <c r="S15" s="130"/>
      <c r="T15" s="129"/>
      <c r="U15" s="129"/>
      <c r="V15" s="129"/>
      <c r="W15" s="130"/>
      <c r="X15" s="129"/>
      <c r="Y15" s="130"/>
      <c r="Z15" s="129"/>
      <c r="AA15" s="129"/>
      <c r="AB15" s="129"/>
      <c r="AC15" s="130"/>
      <c r="AD15" s="129"/>
      <c r="AE15" s="130"/>
      <c r="AF15" s="129"/>
      <c r="AG15" s="130"/>
      <c r="AH15" s="129"/>
      <c r="AI15" s="130"/>
      <c r="AJ15" s="129"/>
      <c r="AK15" s="130"/>
    </row>
    <row r="16" spans="1:37" s="111" customFormat="1" ht="15">
      <c r="A16" s="226"/>
      <c r="B16" s="220"/>
      <c r="C16" s="131"/>
      <c r="D16" s="326"/>
      <c r="E16" s="309"/>
      <c r="F16" s="445"/>
      <c r="G16" s="514"/>
      <c r="H16" s="533"/>
      <c r="I16" s="534"/>
      <c r="J16" s="533"/>
      <c r="K16" s="534"/>
      <c r="L16" s="445"/>
      <c r="M16" s="514"/>
      <c r="N16" s="326"/>
      <c r="O16" s="309"/>
      <c r="Q16" s="332"/>
      <c r="R16" s="335"/>
      <c r="S16" s="130"/>
      <c r="T16" s="129"/>
      <c r="U16" s="129"/>
      <c r="V16" s="129"/>
      <c r="W16" s="130"/>
      <c r="X16" s="129"/>
      <c r="Y16" s="130"/>
      <c r="Z16" s="129"/>
      <c r="AA16" s="134"/>
      <c r="AB16" s="129"/>
      <c r="AC16" s="130"/>
      <c r="AD16" s="129"/>
      <c r="AE16" s="130"/>
      <c r="AF16" s="129"/>
      <c r="AG16" s="130"/>
      <c r="AH16" s="129"/>
      <c r="AI16" s="130"/>
      <c r="AJ16" s="129"/>
      <c r="AK16" s="130"/>
    </row>
    <row r="17" spans="1:37" s="111" customFormat="1" ht="15.6">
      <c r="A17" s="225" t="s">
        <v>10</v>
      </c>
      <c r="B17" s="273" t="s">
        <v>70</v>
      </c>
      <c r="C17" s="352" t="s">
        <v>6</v>
      </c>
      <c r="D17" s="325">
        <v>0</v>
      </c>
      <c r="E17" s="307">
        <v>0</v>
      </c>
      <c r="F17" s="437"/>
      <c r="G17" s="512">
        <v>0</v>
      </c>
      <c r="H17" s="535"/>
      <c r="I17" s="536">
        <v>0</v>
      </c>
      <c r="J17" s="535"/>
      <c r="K17" s="536"/>
      <c r="L17" s="437"/>
      <c r="M17" s="512"/>
      <c r="N17" s="325">
        <f t="shared" ref="N17:O23" si="2">SUM(F17,H17,J17,L17)</f>
        <v>0</v>
      </c>
      <c r="O17" s="307">
        <f t="shared" si="2"/>
        <v>0</v>
      </c>
      <c r="Q17" s="334">
        <f>N17-F17-H17-J17-L17</f>
        <v>0</v>
      </c>
      <c r="R17" s="334">
        <f>O17-G17-I17-K17-M17</f>
        <v>0</v>
      </c>
      <c r="S17" s="130"/>
      <c r="T17" s="129"/>
      <c r="U17" s="129"/>
      <c r="V17" s="129"/>
      <c r="W17" s="130"/>
      <c r="X17" s="129"/>
      <c r="Y17" s="130"/>
      <c r="Z17" s="129"/>
      <c r="AA17" s="129"/>
      <c r="AB17" s="129"/>
      <c r="AC17" s="130"/>
      <c r="AD17" s="129"/>
      <c r="AE17" s="130"/>
      <c r="AF17" s="129"/>
      <c r="AG17" s="130"/>
      <c r="AH17" s="129"/>
      <c r="AI17" s="130"/>
      <c r="AJ17" s="129"/>
      <c r="AK17" s="130"/>
    </row>
    <row r="18" spans="1:37" s="111" customFormat="1" ht="15.6">
      <c r="A18" s="225"/>
      <c r="B18" s="287" t="s">
        <v>71</v>
      </c>
      <c r="C18" s="352" t="s">
        <v>7</v>
      </c>
      <c r="D18" s="325">
        <v>0</v>
      </c>
      <c r="E18" s="307">
        <v>0</v>
      </c>
      <c r="F18" s="437"/>
      <c r="G18" s="512">
        <v>0</v>
      </c>
      <c r="H18" s="535"/>
      <c r="I18" s="536">
        <v>0</v>
      </c>
      <c r="J18" s="535"/>
      <c r="K18" s="536"/>
      <c r="L18" s="437"/>
      <c r="M18" s="512"/>
      <c r="N18" s="325">
        <f t="shared" si="2"/>
        <v>0</v>
      </c>
      <c r="O18" s="307">
        <f t="shared" si="2"/>
        <v>0</v>
      </c>
      <c r="Q18" s="334">
        <f>N18-F18-H18-J18-L18</f>
        <v>0</v>
      </c>
      <c r="R18" s="334">
        <f>O18-G18-I18-K18-M18</f>
        <v>0</v>
      </c>
      <c r="S18" s="130"/>
      <c r="T18" s="129"/>
      <c r="U18" s="129"/>
      <c r="V18" s="129"/>
      <c r="W18" s="130"/>
      <c r="X18" s="129"/>
      <c r="Y18" s="130"/>
      <c r="Z18" s="129"/>
      <c r="AA18" s="129"/>
      <c r="AB18" s="129"/>
      <c r="AC18" s="130"/>
      <c r="AD18" s="129"/>
      <c r="AE18" s="130"/>
      <c r="AF18" s="129"/>
      <c r="AG18" s="130"/>
      <c r="AH18" s="129"/>
      <c r="AI18" s="130"/>
      <c r="AJ18" s="129"/>
      <c r="AK18" s="130"/>
    </row>
    <row r="19" spans="1:37" s="111" customFormat="1" ht="15.6">
      <c r="A19" s="225"/>
      <c r="B19" s="219"/>
      <c r="C19" s="352" t="s">
        <v>90</v>
      </c>
      <c r="D19" s="325">
        <v>0</v>
      </c>
      <c r="E19" s="307">
        <v>0</v>
      </c>
      <c r="F19" s="437"/>
      <c r="G19" s="512">
        <v>0</v>
      </c>
      <c r="H19" s="535"/>
      <c r="I19" s="536">
        <v>0</v>
      </c>
      <c r="J19" s="535"/>
      <c r="K19" s="536"/>
      <c r="L19" s="437"/>
      <c r="M19" s="512"/>
      <c r="N19" s="325">
        <f t="shared" si="2"/>
        <v>0</v>
      </c>
      <c r="O19" s="307">
        <f t="shared" si="2"/>
        <v>0</v>
      </c>
      <c r="Q19" s="334"/>
      <c r="R19" s="334"/>
      <c r="S19" s="130"/>
      <c r="T19" s="129"/>
      <c r="U19" s="129"/>
      <c r="V19" s="129"/>
      <c r="W19" s="130"/>
      <c r="X19" s="129"/>
      <c r="Y19" s="130"/>
      <c r="Z19" s="129"/>
      <c r="AA19" s="129"/>
      <c r="AB19" s="129"/>
      <c r="AC19" s="130"/>
      <c r="AD19" s="129"/>
      <c r="AE19" s="130"/>
      <c r="AF19" s="129"/>
      <c r="AG19" s="130"/>
      <c r="AH19" s="129"/>
      <c r="AI19" s="130"/>
      <c r="AJ19" s="129"/>
      <c r="AK19" s="130"/>
    </row>
    <row r="20" spans="1:37" s="111" customFormat="1" ht="15">
      <c r="A20" s="226"/>
      <c r="B20" s="220"/>
      <c r="C20" s="131"/>
      <c r="D20" s="326">
        <v>0</v>
      </c>
      <c r="E20" s="309"/>
      <c r="F20" s="445"/>
      <c r="G20" s="514"/>
      <c r="H20" s="533"/>
      <c r="I20" s="534"/>
      <c r="J20" s="533"/>
      <c r="K20" s="534"/>
      <c r="L20" s="445"/>
      <c r="M20" s="514"/>
      <c r="N20" s="326">
        <f t="shared" si="2"/>
        <v>0</v>
      </c>
      <c r="O20" s="309"/>
      <c r="Q20" s="332"/>
      <c r="R20" s="335"/>
      <c r="S20" s="130"/>
      <c r="T20" s="129"/>
      <c r="U20" s="129"/>
      <c r="V20" s="129"/>
      <c r="W20" s="130"/>
      <c r="X20" s="129"/>
      <c r="Y20" s="130"/>
      <c r="Z20" s="129"/>
      <c r="AA20" s="134"/>
      <c r="AB20" s="129"/>
      <c r="AC20" s="130"/>
      <c r="AD20" s="129"/>
      <c r="AE20" s="130"/>
      <c r="AF20" s="129"/>
      <c r="AG20" s="130"/>
      <c r="AH20" s="129"/>
      <c r="AI20" s="130"/>
      <c r="AJ20" s="129"/>
      <c r="AK20" s="130"/>
    </row>
    <row r="21" spans="1:37" s="111" customFormat="1" ht="15.6">
      <c r="A21" s="225" t="s">
        <v>11</v>
      </c>
      <c r="B21" s="273" t="s">
        <v>72</v>
      </c>
      <c r="C21" s="352" t="s">
        <v>6</v>
      </c>
      <c r="D21" s="325">
        <v>0</v>
      </c>
      <c r="E21" s="307">
        <v>0</v>
      </c>
      <c r="F21" s="437"/>
      <c r="G21" s="512">
        <v>0</v>
      </c>
      <c r="H21" s="535"/>
      <c r="I21" s="536">
        <v>0</v>
      </c>
      <c r="J21" s="535"/>
      <c r="K21" s="536"/>
      <c r="L21" s="437"/>
      <c r="M21" s="512"/>
      <c r="N21" s="325">
        <f t="shared" si="2"/>
        <v>0</v>
      </c>
      <c r="O21" s="307">
        <f t="shared" si="2"/>
        <v>0</v>
      </c>
      <c r="Q21" s="334">
        <f>N21-F21-H21-J21-L21</f>
        <v>0</v>
      </c>
      <c r="R21" s="334">
        <f>O21-G21-I21-K21-M21</f>
        <v>0</v>
      </c>
      <c r="S21" s="130"/>
      <c r="T21" s="129"/>
      <c r="U21" s="129"/>
      <c r="V21" s="129"/>
      <c r="W21" s="130"/>
      <c r="X21" s="129"/>
      <c r="Y21" s="130"/>
      <c r="Z21" s="129"/>
      <c r="AA21" s="129"/>
      <c r="AB21" s="129"/>
      <c r="AC21" s="130"/>
      <c r="AD21" s="129"/>
      <c r="AE21" s="130"/>
      <c r="AF21" s="129"/>
      <c r="AG21" s="130"/>
      <c r="AH21" s="129"/>
      <c r="AI21" s="130"/>
      <c r="AJ21" s="129"/>
      <c r="AK21" s="130"/>
    </row>
    <row r="22" spans="1:37" s="111" customFormat="1" ht="15.6">
      <c r="A22" s="225"/>
      <c r="B22" s="287" t="s">
        <v>73</v>
      </c>
      <c r="C22" s="352" t="s">
        <v>7</v>
      </c>
      <c r="D22" s="325">
        <v>0</v>
      </c>
      <c r="E22" s="307">
        <v>0</v>
      </c>
      <c r="F22" s="437"/>
      <c r="G22" s="512">
        <v>0</v>
      </c>
      <c r="H22" s="535"/>
      <c r="I22" s="536">
        <v>0</v>
      </c>
      <c r="J22" s="535"/>
      <c r="K22" s="536"/>
      <c r="L22" s="437"/>
      <c r="M22" s="512"/>
      <c r="N22" s="325">
        <f t="shared" si="2"/>
        <v>0</v>
      </c>
      <c r="O22" s="307">
        <f t="shared" si="2"/>
        <v>0</v>
      </c>
      <c r="Q22" s="334">
        <f>N22-F22-H22-J22-L22</f>
        <v>0</v>
      </c>
      <c r="R22" s="334">
        <f>O22-G22-I22-K22-M22</f>
        <v>0</v>
      </c>
      <c r="S22" s="130"/>
      <c r="T22" s="129"/>
      <c r="U22" s="129"/>
      <c r="V22" s="129"/>
      <c r="W22" s="130"/>
      <c r="X22" s="129"/>
      <c r="Y22" s="130"/>
      <c r="Z22" s="129"/>
      <c r="AA22" s="129"/>
      <c r="AB22" s="129"/>
      <c r="AC22" s="130"/>
      <c r="AD22" s="129"/>
      <c r="AE22" s="130"/>
      <c r="AF22" s="129"/>
      <c r="AG22" s="130"/>
      <c r="AH22" s="129"/>
      <c r="AI22" s="130"/>
      <c r="AJ22" s="129"/>
      <c r="AK22" s="130"/>
    </row>
    <row r="23" spans="1:37" s="111" customFormat="1" ht="15.6">
      <c r="A23" s="225"/>
      <c r="B23" s="219"/>
      <c r="C23" s="352" t="s">
        <v>90</v>
      </c>
      <c r="D23" s="325">
        <v>0</v>
      </c>
      <c r="E23" s="307">
        <v>0</v>
      </c>
      <c r="F23" s="437"/>
      <c r="G23" s="512">
        <v>0</v>
      </c>
      <c r="H23" s="535"/>
      <c r="I23" s="536">
        <v>0</v>
      </c>
      <c r="J23" s="535"/>
      <c r="K23" s="536"/>
      <c r="L23" s="437"/>
      <c r="M23" s="512"/>
      <c r="N23" s="325">
        <f t="shared" si="2"/>
        <v>0</v>
      </c>
      <c r="O23" s="307">
        <f t="shared" si="2"/>
        <v>0</v>
      </c>
      <c r="Q23" s="334"/>
      <c r="R23" s="334"/>
      <c r="S23" s="130"/>
      <c r="T23" s="129"/>
      <c r="U23" s="129"/>
      <c r="V23" s="129"/>
      <c r="W23" s="130"/>
      <c r="X23" s="129"/>
      <c r="Y23" s="130"/>
      <c r="Z23" s="129"/>
      <c r="AA23" s="129"/>
      <c r="AB23" s="129"/>
      <c r="AC23" s="130"/>
      <c r="AD23" s="129"/>
      <c r="AE23" s="130"/>
      <c r="AF23" s="129"/>
      <c r="AG23" s="130"/>
      <c r="AH23" s="129"/>
      <c r="AI23" s="130"/>
      <c r="AJ23" s="129"/>
      <c r="AK23" s="130"/>
    </row>
    <row r="24" spans="1:37" s="111" customFormat="1" ht="15">
      <c r="A24" s="226"/>
      <c r="B24" s="220"/>
      <c r="C24" s="131"/>
      <c r="D24" s="326"/>
      <c r="E24" s="309"/>
      <c r="F24" s="445"/>
      <c r="G24" s="514"/>
      <c r="H24" s="533"/>
      <c r="I24" s="534"/>
      <c r="J24" s="533"/>
      <c r="K24" s="534"/>
      <c r="L24" s="445"/>
      <c r="M24" s="514"/>
      <c r="N24" s="326"/>
      <c r="O24" s="309"/>
      <c r="Q24" s="332"/>
      <c r="R24" s="335"/>
      <c r="S24" s="130"/>
      <c r="T24" s="129"/>
      <c r="U24" s="129"/>
      <c r="V24" s="129"/>
      <c r="W24" s="130"/>
      <c r="X24" s="129"/>
      <c r="Y24" s="130"/>
      <c r="Z24" s="129"/>
      <c r="AA24" s="134"/>
      <c r="AB24" s="129"/>
      <c r="AC24" s="130"/>
      <c r="AD24" s="129"/>
      <c r="AE24" s="130"/>
      <c r="AF24" s="129"/>
      <c r="AG24" s="130"/>
      <c r="AH24" s="129"/>
      <c r="AI24" s="130"/>
      <c r="AJ24" s="129"/>
      <c r="AK24" s="130"/>
    </row>
    <row r="25" spans="1:37" s="111" customFormat="1" ht="15.6">
      <c r="A25" s="225" t="s">
        <v>12</v>
      </c>
      <c r="B25" s="273" t="s">
        <v>74</v>
      </c>
      <c r="C25" s="352" t="s">
        <v>6</v>
      </c>
      <c r="D25" s="325">
        <v>15</v>
      </c>
      <c r="E25" s="307">
        <v>7669</v>
      </c>
      <c r="F25" s="403">
        <v>1</v>
      </c>
      <c r="G25" s="512">
        <v>673</v>
      </c>
      <c r="H25" s="535">
        <v>6</v>
      </c>
      <c r="I25" s="536">
        <v>26569</v>
      </c>
      <c r="J25" s="535">
        <v>3</v>
      </c>
      <c r="K25" s="536">
        <v>6467</v>
      </c>
      <c r="L25" s="502">
        <v>2</v>
      </c>
      <c r="M25" s="512">
        <v>1415</v>
      </c>
      <c r="N25" s="325">
        <f t="shared" ref="N25:O27" si="3">SUM(F25,H25,J25,L25)</f>
        <v>12</v>
      </c>
      <c r="O25" s="307">
        <f t="shared" si="3"/>
        <v>35124</v>
      </c>
      <c r="Q25" s="334">
        <f>N25-F25-H25-J25-L25</f>
        <v>0</v>
      </c>
      <c r="R25" s="334">
        <f>O25-G25-I25-K25-M25</f>
        <v>0</v>
      </c>
      <c r="S25" s="130"/>
      <c r="T25" s="129"/>
      <c r="U25" s="129"/>
      <c r="V25" s="129"/>
      <c r="W25" s="130"/>
      <c r="X25" s="129"/>
      <c r="Y25" s="130"/>
      <c r="Z25" s="129"/>
      <c r="AA25" s="129"/>
      <c r="AB25" s="129"/>
      <c r="AC25" s="130"/>
      <c r="AD25" s="129"/>
      <c r="AE25" s="130"/>
      <c r="AF25" s="129"/>
      <c r="AG25" s="130"/>
      <c r="AH25" s="129"/>
      <c r="AI25" s="130"/>
      <c r="AJ25" s="129"/>
      <c r="AK25" s="130"/>
    </row>
    <row r="26" spans="1:37" s="111" customFormat="1" ht="15.6">
      <c r="A26" s="225"/>
      <c r="B26" s="287" t="s">
        <v>75</v>
      </c>
      <c r="C26" s="352" t="s">
        <v>7</v>
      </c>
      <c r="D26" s="325">
        <v>20</v>
      </c>
      <c r="E26" s="307">
        <v>3920</v>
      </c>
      <c r="F26" s="403">
        <v>9</v>
      </c>
      <c r="G26" s="512">
        <v>2792</v>
      </c>
      <c r="H26" s="535">
        <v>8</v>
      </c>
      <c r="I26" s="536">
        <v>330</v>
      </c>
      <c r="J26" s="535">
        <v>5</v>
      </c>
      <c r="K26" s="536">
        <v>163</v>
      </c>
      <c r="L26" s="502">
        <v>3</v>
      </c>
      <c r="M26" s="512">
        <v>110</v>
      </c>
      <c r="N26" s="325">
        <f t="shared" si="3"/>
        <v>25</v>
      </c>
      <c r="O26" s="307">
        <f t="shared" si="3"/>
        <v>3395</v>
      </c>
      <c r="Q26" s="334">
        <f>N26-F26-H26-J26-L26</f>
        <v>0</v>
      </c>
      <c r="R26" s="334">
        <f>O26-G26-I26-K26-M26</f>
        <v>0</v>
      </c>
      <c r="S26" s="130"/>
      <c r="T26" s="129"/>
      <c r="U26" s="129"/>
      <c r="V26" s="129"/>
      <c r="W26" s="130"/>
      <c r="X26" s="129"/>
      <c r="Y26" s="130"/>
      <c r="Z26" s="129"/>
      <c r="AA26" s="129"/>
      <c r="AB26" s="129"/>
      <c r="AC26" s="130"/>
      <c r="AD26" s="129"/>
      <c r="AE26" s="130"/>
      <c r="AF26" s="129"/>
      <c r="AG26" s="130"/>
      <c r="AH26" s="129"/>
      <c r="AI26" s="130"/>
      <c r="AJ26" s="129"/>
      <c r="AK26" s="130"/>
    </row>
    <row r="27" spans="1:37" s="111" customFormat="1" ht="15.6">
      <c r="A27" s="225"/>
      <c r="B27" s="219"/>
      <c r="C27" s="352" t="s">
        <v>90</v>
      </c>
      <c r="D27" s="325">
        <v>54</v>
      </c>
      <c r="E27" s="307">
        <v>10646</v>
      </c>
      <c r="F27" s="403">
        <v>17</v>
      </c>
      <c r="G27" s="512">
        <v>3635</v>
      </c>
      <c r="H27" s="535">
        <v>19</v>
      </c>
      <c r="I27" s="536">
        <v>3479</v>
      </c>
      <c r="J27" s="535">
        <v>16</v>
      </c>
      <c r="K27" s="536">
        <v>8423</v>
      </c>
      <c r="L27" s="502">
        <v>19</v>
      </c>
      <c r="M27" s="512">
        <v>3918</v>
      </c>
      <c r="N27" s="325">
        <f t="shared" si="3"/>
        <v>71</v>
      </c>
      <c r="O27" s="307">
        <f t="shared" si="3"/>
        <v>19455</v>
      </c>
      <c r="Q27" s="334"/>
      <c r="R27" s="334"/>
      <c r="S27" s="130"/>
      <c r="T27" s="129"/>
      <c r="U27" s="129"/>
      <c r="V27" s="129"/>
      <c r="W27" s="130"/>
      <c r="X27" s="129"/>
      <c r="Y27" s="130"/>
      <c r="Z27" s="129"/>
      <c r="AA27" s="129"/>
      <c r="AB27" s="129"/>
      <c r="AC27" s="130"/>
      <c r="AD27" s="129"/>
      <c r="AE27" s="130"/>
      <c r="AF27" s="129"/>
      <c r="AG27" s="130"/>
      <c r="AH27" s="129"/>
      <c r="AI27" s="130"/>
      <c r="AJ27" s="129"/>
      <c r="AK27" s="130"/>
    </row>
    <row r="28" spans="1:37" s="111" customFormat="1" ht="15">
      <c r="A28" s="226"/>
      <c r="B28" s="220"/>
      <c r="C28" s="131"/>
      <c r="D28" s="326"/>
      <c r="E28" s="309"/>
      <c r="F28" s="445"/>
      <c r="G28" s="514"/>
      <c r="H28" s="533"/>
      <c r="I28" s="534"/>
      <c r="J28" s="533"/>
      <c r="K28" s="534"/>
      <c r="L28" s="445"/>
      <c r="M28" s="514"/>
      <c r="N28" s="326"/>
      <c r="O28" s="309"/>
      <c r="Q28" s="332"/>
      <c r="R28" s="335"/>
      <c r="S28" s="130"/>
      <c r="T28" s="129"/>
      <c r="U28" s="129"/>
      <c r="V28" s="129"/>
      <c r="W28" s="130"/>
      <c r="X28" s="129"/>
      <c r="Y28" s="130"/>
      <c r="Z28" s="129"/>
      <c r="AA28" s="134"/>
      <c r="AB28" s="129"/>
      <c r="AC28" s="130"/>
      <c r="AD28" s="129"/>
      <c r="AE28" s="130"/>
      <c r="AF28" s="129"/>
      <c r="AG28" s="130"/>
      <c r="AH28" s="129"/>
      <c r="AI28" s="130"/>
      <c r="AJ28" s="129"/>
      <c r="AK28" s="130"/>
    </row>
    <row r="29" spans="1:37" s="111" customFormat="1" ht="15.6">
      <c r="A29" s="225" t="s">
        <v>13</v>
      </c>
      <c r="B29" s="273" t="s">
        <v>76</v>
      </c>
      <c r="C29" s="352" t="s">
        <v>6</v>
      </c>
      <c r="D29" s="325">
        <v>0</v>
      </c>
      <c r="E29" s="307">
        <v>0</v>
      </c>
      <c r="F29" s="437"/>
      <c r="G29" s="512"/>
      <c r="H29" s="535"/>
      <c r="I29" s="536">
        <v>0</v>
      </c>
      <c r="J29" s="535"/>
      <c r="K29" s="536"/>
      <c r="L29" s="437"/>
      <c r="M29" s="512"/>
      <c r="N29" s="325">
        <f t="shared" ref="N29:O31" si="4">SUM(F29,H29,J29,L29)</f>
        <v>0</v>
      </c>
      <c r="O29" s="307">
        <f t="shared" si="4"/>
        <v>0</v>
      </c>
      <c r="Q29" s="334">
        <f>N29-F29-H29-J29-L29</f>
        <v>0</v>
      </c>
      <c r="R29" s="334">
        <f>O29-G29-I29-K29-M29</f>
        <v>0</v>
      </c>
      <c r="S29" s="130"/>
      <c r="T29" s="129"/>
      <c r="U29" s="129"/>
      <c r="V29" s="129"/>
      <c r="W29" s="130"/>
      <c r="X29" s="129"/>
      <c r="Y29" s="130"/>
      <c r="Z29" s="129"/>
      <c r="AA29" s="129"/>
      <c r="AB29" s="129"/>
      <c r="AC29" s="130"/>
      <c r="AD29" s="129"/>
      <c r="AE29" s="130"/>
      <c r="AF29" s="129"/>
      <c r="AG29" s="130"/>
      <c r="AH29" s="129"/>
      <c r="AI29" s="130"/>
      <c r="AJ29" s="129"/>
      <c r="AK29" s="130"/>
    </row>
    <row r="30" spans="1:37" s="111" customFormat="1" ht="15.6">
      <c r="A30" s="225"/>
      <c r="B30" s="287" t="s">
        <v>77</v>
      </c>
      <c r="C30" s="352" t="s">
        <v>7</v>
      </c>
      <c r="D30" s="325">
        <v>0</v>
      </c>
      <c r="E30" s="307">
        <v>0</v>
      </c>
      <c r="F30" s="437"/>
      <c r="G30" s="512"/>
      <c r="H30" s="535"/>
      <c r="I30" s="536">
        <v>0</v>
      </c>
      <c r="J30" s="535"/>
      <c r="K30" s="536"/>
      <c r="L30" s="437"/>
      <c r="M30" s="512"/>
      <c r="N30" s="325">
        <f t="shared" si="4"/>
        <v>0</v>
      </c>
      <c r="O30" s="307">
        <f t="shared" si="4"/>
        <v>0</v>
      </c>
      <c r="Q30" s="334">
        <f>N30-F30-H30-J30-L30</f>
        <v>0</v>
      </c>
      <c r="R30" s="334">
        <f>O30-G30-I30-K30-M30</f>
        <v>0</v>
      </c>
      <c r="S30" s="130"/>
      <c r="T30" s="129"/>
      <c r="U30" s="129"/>
      <c r="V30" s="129"/>
      <c r="W30" s="130"/>
      <c r="X30" s="129"/>
      <c r="Y30" s="130"/>
      <c r="Z30" s="129"/>
      <c r="AA30" s="129"/>
      <c r="AB30" s="129"/>
      <c r="AC30" s="130"/>
      <c r="AD30" s="129"/>
      <c r="AE30" s="130"/>
      <c r="AF30" s="129"/>
      <c r="AG30" s="130"/>
      <c r="AH30" s="129"/>
      <c r="AI30" s="130"/>
      <c r="AJ30" s="129"/>
      <c r="AK30" s="130"/>
    </row>
    <row r="31" spans="1:37" s="111" customFormat="1" ht="15.6">
      <c r="A31" s="225"/>
      <c r="B31" s="219"/>
      <c r="C31" s="352" t="s">
        <v>90</v>
      </c>
      <c r="D31" s="325">
        <v>0</v>
      </c>
      <c r="E31" s="307">
        <v>0</v>
      </c>
      <c r="F31" s="437"/>
      <c r="G31" s="512"/>
      <c r="H31" s="535"/>
      <c r="I31" s="536">
        <v>0</v>
      </c>
      <c r="J31" s="535"/>
      <c r="K31" s="536"/>
      <c r="L31" s="437"/>
      <c r="M31" s="512"/>
      <c r="N31" s="325">
        <f t="shared" si="4"/>
        <v>0</v>
      </c>
      <c r="O31" s="307">
        <f t="shared" si="4"/>
        <v>0</v>
      </c>
      <c r="Q31" s="334"/>
      <c r="R31" s="334"/>
      <c r="S31" s="130"/>
      <c r="T31" s="129"/>
      <c r="U31" s="129"/>
      <c r="V31" s="129"/>
      <c r="W31" s="130"/>
      <c r="X31" s="129"/>
      <c r="Y31" s="130"/>
      <c r="Z31" s="129"/>
      <c r="AA31" s="129"/>
      <c r="AB31" s="129"/>
      <c r="AC31" s="130"/>
      <c r="AD31" s="129"/>
      <c r="AE31" s="130"/>
      <c r="AF31" s="129"/>
      <c r="AG31" s="130"/>
      <c r="AH31" s="129"/>
      <c r="AI31" s="130"/>
      <c r="AJ31" s="129"/>
      <c r="AK31" s="130"/>
    </row>
    <row r="32" spans="1:37" s="111" customFormat="1" ht="15">
      <c r="A32" s="226"/>
      <c r="B32" s="220"/>
      <c r="C32" s="131"/>
      <c r="D32" s="326"/>
      <c r="E32" s="309"/>
      <c r="F32" s="445"/>
      <c r="G32" s="514"/>
      <c r="H32" s="533"/>
      <c r="I32" s="534"/>
      <c r="J32" s="533"/>
      <c r="K32" s="534"/>
      <c r="L32" s="445"/>
      <c r="M32" s="514"/>
      <c r="N32" s="326"/>
      <c r="O32" s="309"/>
      <c r="Q32" s="332"/>
      <c r="R32" s="335"/>
      <c r="S32" s="130"/>
      <c r="T32" s="129"/>
      <c r="U32" s="129"/>
      <c r="V32" s="129"/>
      <c r="W32" s="130"/>
      <c r="X32" s="129"/>
      <c r="Y32" s="130"/>
      <c r="Z32" s="129"/>
      <c r="AA32" s="134"/>
      <c r="AB32" s="129"/>
      <c r="AC32" s="130"/>
      <c r="AD32" s="129"/>
      <c r="AE32" s="130"/>
      <c r="AF32" s="129"/>
      <c r="AG32" s="130"/>
      <c r="AH32" s="129"/>
      <c r="AI32" s="130"/>
      <c r="AJ32" s="129"/>
      <c r="AK32" s="130"/>
    </row>
    <row r="33" spans="1:37" s="111" customFormat="1" ht="15.6">
      <c r="A33" s="225" t="s">
        <v>14</v>
      </c>
      <c r="B33" s="273" t="s">
        <v>78</v>
      </c>
      <c r="C33" s="352" t="s">
        <v>6</v>
      </c>
      <c r="D33" s="325">
        <v>0</v>
      </c>
      <c r="E33" s="307">
        <v>0</v>
      </c>
      <c r="F33" s="437"/>
      <c r="G33" s="512"/>
      <c r="H33" s="535"/>
      <c r="I33" s="536">
        <v>0</v>
      </c>
      <c r="J33" s="535"/>
      <c r="K33" s="536"/>
      <c r="L33" s="437"/>
      <c r="M33" s="512"/>
      <c r="N33" s="325">
        <f t="shared" ref="N33:O35" si="5">SUM(F33,H33,J33,L33)</f>
        <v>0</v>
      </c>
      <c r="O33" s="307">
        <f t="shared" si="5"/>
        <v>0</v>
      </c>
      <c r="Q33" s="334">
        <f>N33-F33-H33-J33-L33</f>
        <v>0</v>
      </c>
      <c r="R33" s="334">
        <f>O33-G33-I33-K33-M33</f>
        <v>0</v>
      </c>
      <c r="S33" s="130"/>
      <c r="T33" s="129"/>
      <c r="U33" s="129"/>
      <c r="V33" s="129"/>
      <c r="W33" s="130"/>
      <c r="X33" s="129"/>
      <c r="Y33" s="130"/>
      <c r="Z33" s="129"/>
      <c r="AA33" s="129"/>
      <c r="AB33" s="129"/>
      <c r="AC33" s="130"/>
      <c r="AD33" s="129"/>
      <c r="AE33" s="130"/>
      <c r="AF33" s="129"/>
      <c r="AG33" s="130"/>
      <c r="AH33" s="129"/>
      <c r="AI33" s="130"/>
      <c r="AJ33" s="129"/>
      <c r="AK33" s="130"/>
    </row>
    <row r="34" spans="1:37" s="111" customFormat="1" ht="15.6">
      <c r="A34" s="225" t="s">
        <v>15</v>
      </c>
      <c r="B34" s="287" t="s">
        <v>79</v>
      </c>
      <c r="C34" s="352" t="s">
        <v>7</v>
      </c>
      <c r="D34" s="325">
        <v>0</v>
      </c>
      <c r="E34" s="307">
        <v>0</v>
      </c>
      <c r="F34" s="437"/>
      <c r="G34" s="512"/>
      <c r="H34" s="535"/>
      <c r="I34" s="536">
        <v>0</v>
      </c>
      <c r="J34" s="535"/>
      <c r="K34" s="536"/>
      <c r="L34" s="437"/>
      <c r="M34" s="512"/>
      <c r="N34" s="325">
        <f t="shared" si="5"/>
        <v>0</v>
      </c>
      <c r="O34" s="307">
        <f t="shared" si="5"/>
        <v>0</v>
      </c>
      <c r="Q34" s="334">
        <f>N34-F34-H34-J34-L34</f>
        <v>0</v>
      </c>
      <c r="R34" s="334">
        <f>O34-G34-I34-K34-M34</f>
        <v>0</v>
      </c>
      <c r="S34" s="130"/>
      <c r="T34" s="129"/>
      <c r="U34" s="129"/>
      <c r="V34" s="129"/>
      <c r="W34" s="130"/>
      <c r="X34" s="129"/>
      <c r="Y34" s="130"/>
      <c r="Z34" s="129"/>
      <c r="AA34" s="129"/>
      <c r="AB34" s="129"/>
      <c r="AC34" s="130"/>
      <c r="AD34" s="129"/>
      <c r="AE34" s="130"/>
      <c r="AF34" s="129"/>
      <c r="AG34" s="130"/>
      <c r="AH34" s="129"/>
      <c r="AI34" s="130"/>
      <c r="AJ34" s="129"/>
      <c r="AK34" s="130"/>
    </row>
    <row r="35" spans="1:37" s="111" customFormat="1" ht="15.6">
      <c r="A35" s="225"/>
      <c r="B35" s="219"/>
      <c r="C35" s="352" t="s">
        <v>90</v>
      </c>
      <c r="D35" s="325">
        <v>0</v>
      </c>
      <c r="E35" s="307">
        <v>0</v>
      </c>
      <c r="F35" s="437"/>
      <c r="G35" s="512"/>
      <c r="H35" s="535"/>
      <c r="I35" s="536">
        <v>0</v>
      </c>
      <c r="J35" s="535"/>
      <c r="K35" s="536"/>
      <c r="L35" s="437"/>
      <c r="M35" s="512"/>
      <c r="N35" s="325">
        <f t="shared" si="5"/>
        <v>0</v>
      </c>
      <c r="O35" s="307">
        <f t="shared" si="5"/>
        <v>0</v>
      </c>
      <c r="Q35" s="334"/>
      <c r="R35" s="334"/>
      <c r="S35" s="130"/>
      <c r="T35" s="129"/>
      <c r="U35" s="129"/>
      <c r="V35" s="129"/>
      <c r="W35" s="130"/>
      <c r="X35" s="129"/>
      <c r="Y35" s="130"/>
      <c r="Z35" s="129"/>
      <c r="AA35" s="129"/>
      <c r="AB35" s="129"/>
      <c r="AC35" s="130"/>
      <c r="AD35" s="129"/>
      <c r="AE35" s="130"/>
      <c r="AF35" s="129"/>
      <c r="AG35" s="130"/>
      <c r="AH35" s="129"/>
      <c r="AI35" s="130"/>
      <c r="AJ35" s="129"/>
      <c r="AK35" s="130"/>
    </row>
    <row r="36" spans="1:37" s="111" customFormat="1" ht="15">
      <c r="A36" s="226"/>
      <c r="B36" s="220"/>
      <c r="C36" s="131"/>
      <c r="D36" s="326"/>
      <c r="E36" s="309"/>
      <c r="F36" s="445"/>
      <c r="G36" s="514"/>
      <c r="H36" s="533"/>
      <c r="I36" s="534"/>
      <c r="J36" s="533"/>
      <c r="K36" s="534"/>
      <c r="L36" s="445"/>
      <c r="M36" s="514"/>
      <c r="N36" s="326"/>
      <c r="O36" s="309"/>
      <c r="Q36" s="336"/>
      <c r="R36" s="335"/>
      <c r="S36" s="130"/>
      <c r="T36" s="129"/>
      <c r="U36" s="129"/>
      <c r="V36" s="129"/>
      <c r="W36" s="130"/>
      <c r="X36" s="129"/>
      <c r="Y36" s="130"/>
      <c r="Z36" s="129"/>
      <c r="AA36" s="129"/>
      <c r="AB36" s="129"/>
      <c r="AC36" s="130"/>
      <c r="AD36" s="129"/>
      <c r="AE36" s="130"/>
      <c r="AF36" s="129"/>
      <c r="AG36" s="130"/>
      <c r="AH36" s="129"/>
      <c r="AI36" s="130"/>
      <c r="AJ36" s="129"/>
      <c r="AK36" s="130"/>
    </row>
    <row r="37" spans="1:37" s="111" customFormat="1" ht="15.6">
      <c r="A37" s="225" t="s">
        <v>18</v>
      </c>
      <c r="B37" s="273" t="s">
        <v>80</v>
      </c>
      <c r="C37" s="352" t="s">
        <v>6</v>
      </c>
      <c r="D37" s="325">
        <v>154</v>
      </c>
      <c r="E37" s="307">
        <v>73680</v>
      </c>
      <c r="F37" s="403">
        <v>51</v>
      </c>
      <c r="G37" s="516">
        <v>3456</v>
      </c>
      <c r="H37" s="535">
        <v>44</v>
      </c>
      <c r="I37" s="536">
        <v>2234</v>
      </c>
      <c r="J37" s="535">
        <v>61</v>
      </c>
      <c r="K37" s="536">
        <v>14637</v>
      </c>
      <c r="L37" s="502">
        <v>63</v>
      </c>
      <c r="M37" s="516">
        <v>3351</v>
      </c>
      <c r="N37" s="325">
        <f t="shared" ref="N37:O39" si="6">SUM(F37,H37,J37,L37)</f>
        <v>219</v>
      </c>
      <c r="O37" s="307">
        <f t="shared" si="6"/>
        <v>23678</v>
      </c>
      <c r="Q37" s="334">
        <f>N37-F37-H37-J37-L37</f>
        <v>0</v>
      </c>
      <c r="R37" s="334">
        <f>O37-G37-I37-K37-M37</f>
        <v>0</v>
      </c>
      <c r="S37" s="130"/>
      <c r="T37" s="129"/>
      <c r="U37" s="129"/>
      <c r="V37" s="129"/>
      <c r="W37" s="130"/>
      <c r="X37" s="129"/>
      <c r="Y37" s="130"/>
      <c r="Z37" s="129"/>
      <c r="AA37" s="129"/>
      <c r="AB37" s="129"/>
      <c r="AC37" s="130"/>
      <c r="AD37" s="129"/>
      <c r="AE37" s="130"/>
      <c r="AF37" s="129"/>
      <c r="AG37" s="130"/>
      <c r="AH37" s="129"/>
      <c r="AI37" s="130"/>
      <c r="AJ37" s="129"/>
      <c r="AK37" s="130"/>
    </row>
    <row r="38" spans="1:37" s="111" customFormat="1" ht="13.5" customHeight="1">
      <c r="A38" s="225"/>
      <c r="B38" s="287" t="s">
        <v>81</v>
      </c>
      <c r="C38" s="352" t="s">
        <v>7</v>
      </c>
      <c r="D38" s="325">
        <v>0</v>
      </c>
      <c r="E38" s="307">
        <v>0</v>
      </c>
      <c r="F38" s="403">
        <v>0</v>
      </c>
      <c r="G38" s="512">
        <v>0</v>
      </c>
      <c r="H38" s="535"/>
      <c r="I38" s="536">
        <v>0</v>
      </c>
      <c r="J38" s="535">
        <v>0</v>
      </c>
      <c r="K38" s="536">
        <v>0</v>
      </c>
      <c r="L38" s="502"/>
      <c r="M38" s="512">
        <v>0</v>
      </c>
      <c r="N38" s="325">
        <f t="shared" si="6"/>
        <v>0</v>
      </c>
      <c r="O38" s="307">
        <f t="shared" si="6"/>
        <v>0</v>
      </c>
      <c r="Q38" s="334">
        <f>N38-F38-H38-J38-L38</f>
        <v>0</v>
      </c>
      <c r="R38" s="334">
        <f>O38-G38-I38-K38-M38</f>
        <v>0</v>
      </c>
      <c r="S38" s="130"/>
      <c r="T38" s="129"/>
      <c r="U38" s="129"/>
      <c r="V38" s="129"/>
      <c r="W38" s="130"/>
      <c r="X38" s="129"/>
      <c r="Y38" s="130"/>
      <c r="Z38" s="129"/>
      <c r="AA38" s="129"/>
      <c r="AB38" s="129"/>
      <c r="AC38" s="130"/>
      <c r="AD38" s="129"/>
      <c r="AE38" s="130"/>
      <c r="AF38" s="129"/>
      <c r="AG38" s="130"/>
      <c r="AH38" s="129"/>
      <c r="AI38" s="130"/>
      <c r="AJ38" s="129"/>
      <c r="AK38" s="130"/>
    </row>
    <row r="39" spans="1:37" s="111" customFormat="1" ht="13.5" customHeight="1">
      <c r="A39" s="225"/>
      <c r="B39" s="219"/>
      <c r="C39" s="352" t="s">
        <v>90</v>
      </c>
      <c r="D39" s="325">
        <v>13</v>
      </c>
      <c r="E39" s="307">
        <v>6394</v>
      </c>
      <c r="F39" s="437">
        <v>10</v>
      </c>
      <c r="G39" s="512">
        <v>667</v>
      </c>
      <c r="H39" s="535">
        <v>9</v>
      </c>
      <c r="I39" s="536">
        <v>3899</v>
      </c>
      <c r="J39" s="535">
        <v>8</v>
      </c>
      <c r="K39" s="536">
        <v>42387</v>
      </c>
      <c r="L39" s="437">
        <v>7</v>
      </c>
      <c r="M39" s="512">
        <v>7613</v>
      </c>
      <c r="N39" s="325">
        <f t="shared" si="6"/>
        <v>34</v>
      </c>
      <c r="O39" s="307">
        <f t="shared" si="6"/>
        <v>54566</v>
      </c>
      <c r="Q39" s="334"/>
      <c r="R39" s="334"/>
      <c r="S39" s="130"/>
      <c r="T39" s="129"/>
      <c r="U39" s="129"/>
      <c r="V39" s="129"/>
      <c r="W39" s="130"/>
      <c r="X39" s="129"/>
      <c r="Y39" s="130"/>
      <c r="Z39" s="129"/>
      <c r="AA39" s="129"/>
      <c r="AB39" s="129"/>
      <c r="AC39" s="130"/>
      <c r="AD39" s="129"/>
      <c r="AE39" s="130"/>
      <c r="AF39" s="129"/>
      <c r="AG39" s="130"/>
      <c r="AH39" s="129"/>
      <c r="AI39" s="130"/>
      <c r="AJ39" s="129"/>
      <c r="AK39" s="130"/>
    </row>
    <row r="40" spans="1:37" s="111" customFormat="1" ht="15">
      <c r="A40" s="226"/>
      <c r="B40" s="220"/>
      <c r="C40" s="308"/>
      <c r="D40" s="326"/>
      <c r="E40" s="309"/>
      <c r="F40" s="445"/>
      <c r="G40" s="514"/>
      <c r="H40" s="533"/>
      <c r="I40" s="534"/>
      <c r="J40" s="533"/>
      <c r="K40" s="534"/>
      <c r="L40" s="445"/>
      <c r="M40" s="514"/>
      <c r="N40" s="326"/>
      <c r="O40" s="309"/>
      <c r="Q40" s="332"/>
      <c r="R40" s="335"/>
      <c r="S40" s="130"/>
      <c r="T40" s="129"/>
      <c r="U40" s="129"/>
      <c r="V40" s="129"/>
      <c r="W40" s="130"/>
      <c r="X40" s="129"/>
      <c r="Y40" s="130"/>
      <c r="Z40" s="129"/>
      <c r="AA40" s="134"/>
      <c r="AB40" s="129"/>
      <c r="AC40" s="130"/>
      <c r="AD40" s="129"/>
      <c r="AE40" s="130"/>
      <c r="AF40" s="129"/>
      <c r="AG40" s="130"/>
      <c r="AH40" s="129"/>
      <c r="AI40" s="130"/>
      <c r="AJ40" s="129"/>
      <c r="AK40" s="130"/>
    </row>
    <row r="41" spans="1:37" s="154" customFormat="1" ht="15.6">
      <c r="A41" s="225" t="s">
        <v>38</v>
      </c>
      <c r="B41" s="219" t="s">
        <v>82</v>
      </c>
      <c r="C41" s="310"/>
      <c r="D41" s="325">
        <v>41</v>
      </c>
      <c r="E41" s="307">
        <v>45631</v>
      </c>
      <c r="F41" s="403">
        <v>10</v>
      </c>
      <c r="G41" s="518">
        <v>46174</v>
      </c>
      <c r="H41" s="535">
        <v>10</v>
      </c>
      <c r="I41" s="536">
        <v>36030</v>
      </c>
      <c r="J41" s="535">
        <v>7</v>
      </c>
      <c r="K41" s="536">
        <v>31794</v>
      </c>
      <c r="L41" s="502">
        <v>13</v>
      </c>
      <c r="M41" s="518">
        <v>30377</v>
      </c>
      <c r="N41" s="325">
        <f>SUM(F41,H41,J41,L41)</f>
        <v>40</v>
      </c>
      <c r="O41" s="307">
        <f>SUM(G41,I41,K41,M41)</f>
        <v>144375</v>
      </c>
      <c r="Q41" s="334">
        <f>N41-F41-H41-J41-L41</f>
        <v>0</v>
      </c>
      <c r="R41" s="334">
        <f>O41-G41-I41-K41-M41</f>
        <v>0</v>
      </c>
      <c r="S41" s="156"/>
      <c r="T41" s="155"/>
      <c r="U41" s="129"/>
      <c r="V41" s="129"/>
      <c r="W41" s="156"/>
      <c r="X41" s="155"/>
      <c r="Y41" s="156"/>
      <c r="Z41" s="155"/>
      <c r="AA41" s="155"/>
      <c r="AB41" s="155"/>
      <c r="AC41" s="156"/>
      <c r="AD41" s="155"/>
      <c r="AE41" s="156"/>
      <c r="AF41" s="155"/>
      <c r="AG41" s="156"/>
      <c r="AH41" s="155"/>
      <c r="AI41" s="156"/>
      <c r="AJ41" s="155"/>
      <c r="AK41" s="156"/>
    </row>
    <row r="42" spans="1:37" s="154" customFormat="1" ht="15">
      <c r="A42" s="226"/>
      <c r="B42" s="220"/>
      <c r="C42" s="311"/>
      <c r="D42" s="326"/>
      <c r="E42" s="309"/>
      <c r="F42" s="445"/>
      <c r="G42" s="514"/>
      <c r="H42" s="533"/>
      <c r="I42" s="534"/>
      <c r="J42" s="533"/>
      <c r="K42" s="534"/>
      <c r="L42" s="445"/>
      <c r="M42" s="514"/>
      <c r="N42" s="326"/>
      <c r="O42" s="309"/>
      <c r="Q42" s="337"/>
      <c r="R42" s="338"/>
      <c r="S42" s="156"/>
      <c r="T42" s="155"/>
      <c r="U42" s="129"/>
      <c r="V42" s="129"/>
      <c r="W42" s="156"/>
      <c r="X42" s="155"/>
      <c r="Y42" s="156"/>
      <c r="Z42" s="155"/>
      <c r="AA42" s="158"/>
      <c r="AB42" s="155"/>
      <c r="AC42" s="156"/>
      <c r="AD42" s="155"/>
      <c r="AE42" s="156"/>
      <c r="AF42" s="155"/>
      <c r="AG42" s="156"/>
      <c r="AH42" s="155"/>
      <c r="AI42" s="156"/>
      <c r="AJ42" s="155"/>
      <c r="AK42" s="156"/>
    </row>
    <row r="43" spans="1:37" s="154" customFormat="1" ht="15.6">
      <c r="A43" s="225" t="s">
        <v>16</v>
      </c>
      <c r="B43" s="219" t="s">
        <v>83</v>
      </c>
      <c r="C43" s="310"/>
      <c r="D43" s="325">
        <v>201</v>
      </c>
      <c r="E43" s="307">
        <v>6513</v>
      </c>
      <c r="F43" s="403">
        <v>34</v>
      </c>
      <c r="G43" s="516">
        <v>2041</v>
      </c>
      <c r="H43" s="535">
        <v>30</v>
      </c>
      <c r="I43" s="536">
        <v>1412</v>
      </c>
      <c r="J43" s="535">
        <v>39</v>
      </c>
      <c r="K43" s="536">
        <v>7007</v>
      </c>
      <c r="L43" s="502">
        <v>41</v>
      </c>
      <c r="M43" s="516">
        <v>5601</v>
      </c>
      <c r="N43" s="325">
        <f>SUM(F43,H43,J43,L43)</f>
        <v>144</v>
      </c>
      <c r="O43" s="307">
        <f>SUM(G43,I43,K43,M43)</f>
        <v>16061</v>
      </c>
      <c r="P43" s="159"/>
      <c r="Q43" s="334">
        <f>N43-F43-H43-J43-L43</f>
        <v>0</v>
      </c>
      <c r="R43" s="334">
        <f>O43-G43-I43-K43-M43</f>
        <v>0</v>
      </c>
      <c r="S43" s="156"/>
      <c r="T43" s="155"/>
      <c r="U43" s="129"/>
      <c r="V43" s="129"/>
      <c r="W43" s="156"/>
      <c r="X43" s="155"/>
      <c r="Y43" s="156"/>
      <c r="Z43" s="155"/>
      <c r="AA43" s="155"/>
      <c r="AB43" s="155"/>
      <c r="AC43" s="156"/>
      <c r="AD43" s="155"/>
      <c r="AE43" s="156"/>
      <c r="AF43" s="155"/>
      <c r="AG43" s="156"/>
      <c r="AH43" s="155"/>
      <c r="AI43" s="156"/>
      <c r="AJ43" s="155"/>
      <c r="AK43" s="156"/>
    </row>
    <row r="44" spans="1:37" s="111" customFormat="1" ht="15">
      <c r="A44" s="226"/>
      <c r="B44" s="220"/>
      <c r="C44" s="308"/>
      <c r="D44" s="326"/>
      <c r="E44" s="309"/>
      <c r="F44" s="445"/>
      <c r="G44" s="451"/>
      <c r="H44" s="533"/>
      <c r="I44" s="534"/>
      <c r="J44" s="533"/>
      <c r="K44" s="534"/>
      <c r="L44" s="436"/>
      <c r="M44" s="451"/>
      <c r="N44" s="326"/>
      <c r="O44" s="309"/>
      <c r="P44" s="136"/>
      <c r="Q44" s="336"/>
      <c r="R44" s="335"/>
      <c r="S44" s="130"/>
      <c r="T44" s="129"/>
      <c r="U44" s="129"/>
      <c r="V44" s="129"/>
      <c r="W44" s="130"/>
      <c r="X44" s="129"/>
      <c r="Y44" s="130"/>
      <c r="Z44" s="129"/>
      <c r="AA44" s="129"/>
      <c r="AB44" s="129"/>
      <c r="AC44" s="130"/>
      <c r="AD44" s="129"/>
      <c r="AE44" s="130"/>
      <c r="AF44" s="129"/>
      <c r="AG44" s="130"/>
      <c r="AH44" s="129"/>
      <c r="AI44" s="130"/>
      <c r="AJ44" s="129"/>
      <c r="AK44" s="130"/>
    </row>
    <row r="45" spans="1:37" s="168" customFormat="1" ht="16.2" thickBot="1">
      <c r="A45" s="230" t="s">
        <v>0</v>
      </c>
      <c r="B45" s="224" t="s">
        <v>84</v>
      </c>
      <c r="C45" s="313"/>
      <c r="D45" s="327">
        <v>740</v>
      </c>
      <c r="E45" s="452">
        <v>253860</v>
      </c>
      <c r="F45" s="446">
        <f t="shared" ref="F45:M45" si="7">SUM(F9:F44)</f>
        <v>216</v>
      </c>
      <c r="G45" s="452">
        <f t="shared" si="7"/>
        <v>80167</v>
      </c>
      <c r="H45" s="452">
        <f t="shared" si="7"/>
        <v>233</v>
      </c>
      <c r="I45" s="452">
        <f t="shared" si="7"/>
        <v>93762</v>
      </c>
      <c r="J45" s="537">
        <f>SUM(J9:J43)</f>
        <v>251</v>
      </c>
      <c r="K45" s="538">
        <f>SUM(K9:K43)</f>
        <v>136634</v>
      </c>
      <c r="L45" s="441">
        <f t="shared" si="7"/>
        <v>225</v>
      </c>
      <c r="M45" s="452">
        <f t="shared" si="7"/>
        <v>67750</v>
      </c>
      <c r="N45" s="327">
        <f>SUM(N9:N44)</f>
        <v>925</v>
      </c>
      <c r="O45" s="428">
        <f>SUM(O9:O43)</f>
        <v>378313</v>
      </c>
      <c r="P45" s="164"/>
      <c r="Q45" s="334">
        <f>N45-F45-H45-J45-L45</f>
        <v>0</v>
      </c>
      <c r="R45" s="334">
        <f>O45-G45-I45-K45-M45</f>
        <v>0</v>
      </c>
      <c r="S45" s="167"/>
      <c r="T45" s="155"/>
      <c r="U45" s="129"/>
      <c r="V45" s="129"/>
      <c r="W45" s="167"/>
      <c r="X45" s="155"/>
      <c r="Y45" s="167"/>
      <c r="Z45" s="155"/>
      <c r="AA45" s="156"/>
      <c r="AB45" s="155"/>
      <c r="AC45" s="167"/>
      <c r="AD45" s="155"/>
      <c r="AE45" s="167"/>
      <c r="AF45" s="155"/>
      <c r="AG45" s="167"/>
      <c r="AH45" s="155"/>
      <c r="AI45" s="167"/>
      <c r="AJ45" s="155"/>
      <c r="AK45" s="167"/>
    </row>
    <row r="46" spans="1:37" s="111" customFormat="1" ht="15.6" thickBot="1">
      <c r="A46" s="357"/>
      <c r="B46" s="358"/>
      <c r="C46" s="359"/>
      <c r="D46" s="409"/>
      <c r="E46" s="410"/>
      <c r="F46" s="411"/>
      <c r="G46" s="440"/>
      <c r="H46" s="411"/>
      <c r="I46" s="440"/>
      <c r="J46" s="411"/>
      <c r="K46" s="501"/>
      <c r="L46" s="411"/>
      <c r="M46" s="444"/>
      <c r="N46" s="362"/>
      <c r="O46" s="363"/>
      <c r="P46" s="109"/>
      <c r="Q46" s="334"/>
      <c r="R46" s="330"/>
      <c r="S46" s="104"/>
      <c r="T46" s="104"/>
      <c r="U46" s="104"/>
      <c r="V46" s="104"/>
      <c r="W46" s="104"/>
      <c r="X46" s="104"/>
      <c r="Y46" s="104"/>
      <c r="Z46" s="104"/>
      <c r="AA46" s="104"/>
      <c r="AB46" s="104"/>
      <c r="AC46" s="104"/>
      <c r="AD46" s="104"/>
      <c r="AE46" s="104"/>
      <c r="AF46" s="104"/>
      <c r="AG46" s="104"/>
      <c r="AH46" s="104"/>
      <c r="AI46" s="104"/>
      <c r="AJ46" s="104"/>
      <c r="AK46" s="104"/>
    </row>
    <row r="47" spans="1:37" s="122" customFormat="1" ht="13.8" thickTop="1">
      <c r="A47" s="122" t="s">
        <v>118</v>
      </c>
      <c r="B47" s="353" t="s">
        <v>92</v>
      </c>
      <c r="C47" s="354"/>
      <c r="D47" s="122" t="s">
        <v>117</v>
      </c>
      <c r="G47" s="355" t="s">
        <v>93</v>
      </c>
      <c r="M47" s="122" t="s">
        <v>119</v>
      </c>
      <c r="O47" s="122" t="s">
        <v>95</v>
      </c>
    </row>
    <row r="48" spans="1:37" s="106" customFormat="1" ht="9.6">
      <c r="A48" s="179" t="s">
        <v>17</v>
      </c>
      <c r="B48" s="179"/>
      <c r="C48" s="179"/>
      <c r="D48" s="180"/>
      <c r="E48" s="180"/>
      <c r="F48" s="179"/>
      <c r="G48" s="179"/>
      <c r="H48" s="179"/>
      <c r="I48" s="181"/>
      <c r="J48" s="182"/>
      <c r="K48" s="182"/>
      <c r="L48" s="182"/>
      <c r="M48" s="182"/>
      <c r="N48" s="182"/>
      <c r="O48" s="182"/>
      <c r="P48" s="109"/>
      <c r="Q48" s="331"/>
      <c r="R48" s="331"/>
    </row>
    <row r="49" spans="1:19" ht="15">
      <c r="A49" s="104" t="str">
        <f>SUMMARY!A53</f>
        <v>Note:  "R"= Renovation line item - were added to the table as of January 2013.</v>
      </c>
      <c r="N49" s="325"/>
      <c r="O49" s="185"/>
    </row>
    <row r="50" spans="1:19">
      <c r="N50" s="185"/>
      <c r="O50" s="185"/>
    </row>
    <row r="51" spans="1:19" s="111" customFormat="1" ht="10.199999999999999">
      <c r="A51" s="184"/>
      <c r="B51" s="184"/>
      <c r="C51" s="109"/>
      <c r="D51" s="113"/>
      <c r="E51" s="113"/>
      <c r="F51" s="109"/>
      <c r="G51" s="109"/>
      <c r="H51" s="109"/>
      <c r="I51" s="109"/>
      <c r="J51" s="109"/>
      <c r="K51" s="109"/>
      <c r="L51" s="109"/>
      <c r="M51" s="109"/>
      <c r="P51" s="109"/>
      <c r="Q51" s="332"/>
      <c r="R51" s="332"/>
    </row>
    <row r="52" spans="1:19" s="111" customFormat="1" ht="7.5" customHeight="1">
      <c r="C52" s="109"/>
      <c r="D52" s="113"/>
      <c r="E52" s="113"/>
      <c r="F52" s="109"/>
      <c r="G52" s="109"/>
      <c r="H52" s="109"/>
      <c r="I52" s="109"/>
      <c r="J52" s="109"/>
      <c r="K52" s="109"/>
      <c r="L52" s="109"/>
      <c r="M52" s="109"/>
      <c r="N52" s="109"/>
      <c r="O52" s="109"/>
      <c r="P52" s="109"/>
      <c r="Q52" s="332"/>
      <c r="R52" s="332"/>
    </row>
    <row r="53" spans="1:19" s="108" customFormat="1" ht="15">
      <c r="C53" s="105"/>
      <c r="D53" s="105"/>
      <c r="E53" s="105"/>
      <c r="F53" s="105"/>
      <c r="G53" s="105"/>
      <c r="H53" s="105"/>
      <c r="I53" s="105"/>
      <c r="J53" s="105"/>
      <c r="K53" s="105"/>
      <c r="L53" s="105"/>
      <c r="M53" s="105"/>
      <c r="N53" s="105"/>
      <c r="O53" s="105"/>
      <c r="P53" s="105"/>
      <c r="Q53" s="339"/>
      <c r="R53" s="339"/>
      <c r="S53" s="105"/>
    </row>
    <row r="54" spans="1:19" s="108" customFormat="1" ht="15">
      <c r="C54" s="561"/>
      <c r="D54" s="561"/>
      <c r="E54" s="561"/>
      <c r="F54" s="561"/>
      <c r="G54" s="561"/>
      <c r="H54" s="561"/>
      <c r="I54" s="561"/>
      <c r="J54" s="561"/>
      <c r="K54" s="561"/>
      <c r="L54" s="561"/>
      <c r="M54" s="561"/>
      <c r="N54" s="561"/>
      <c r="Q54" s="340"/>
      <c r="R54" s="340"/>
    </row>
  </sheetData>
  <mergeCells count="19">
    <mergeCell ref="AD6:AE6"/>
    <mergeCell ref="AF6:AG6"/>
    <mergeCell ref="AH6:AI6"/>
    <mergeCell ref="AJ6:AK6"/>
    <mergeCell ref="C54:N54"/>
    <mergeCell ref="R6:S6"/>
    <mergeCell ref="T6:U6"/>
    <mergeCell ref="V6:W6"/>
    <mergeCell ref="X6:Y6"/>
    <mergeCell ref="Z6:AA6"/>
    <mergeCell ref="AB6:AC6"/>
    <mergeCell ref="A2:O2"/>
    <mergeCell ref="A6:C7"/>
    <mergeCell ref="D6:E6"/>
    <mergeCell ref="F6:G6"/>
    <mergeCell ref="H6:I6"/>
    <mergeCell ref="J6:K6"/>
    <mergeCell ref="L6:M6"/>
    <mergeCell ref="N6:O6"/>
  </mergeCells>
  <pageMargins left="0.25" right="0.25" top="0.75" bottom="0.75" header="0.3" footer="0.3"/>
  <pageSetup scale="59" orientation="landscape" r:id="rId1"/>
  <colBreaks count="1" manualBreakCount="1">
    <brk id="15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K54"/>
  <sheetViews>
    <sheetView zoomScale="110" zoomScaleNormal="110" zoomScaleSheetLayoutView="70" workbookViewId="0">
      <pane xSplit="5" ySplit="7" topLeftCell="F8" activePane="bottomRight" state="frozen"/>
      <selection pane="topRight" activeCell="F1" sqref="F1"/>
      <selection pane="bottomLeft" activeCell="A8" sqref="A8"/>
      <selection pane="bottomRight"/>
    </sheetView>
  </sheetViews>
  <sheetFormatPr defaultColWidth="9.109375" defaultRowHeight="13.2"/>
  <cols>
    <col min="1" max="1" width="26.44140625" style="104" customWidth="1"/>
    <col min="2" max="2" width="3.88671875" style="104" hidden="1" customWidth="1"/>
    <col min="3" max="3" width="3.5546875" style="104" customWidth="1"/>
    <col min="4" max="4" width="7.33203125" style="183" customWidth="1"/>
    <col min="5" max="5" width="13" style="183" customWidth="1"/>
    <col min="6" max="6" width="7.33203125" style="104" customWidth="1"/>
    <col min="7" max="7" width="13" style="104" customWidth="1"/>
    <col min="8" max="8" width="7.33203125" style="104" customWidth="1"/>
    <col min="9" max="9" width="13" style="104" customWidth="1"/>
    <col min="10" max="10" width="14" style="104" bestFit="1" customWidth="1"/>
    <col min="11" max="11" width="13" style="104" customWidth="1"/>
    <col min="12" max="12" width="7.33203125" style="104" customWidth="1"/>
    <col min="13" max="13" width="13" style="104" customWidth="1"/>
    <col min="14" max="14" width="11.109375" style="104" customWidth="1"/>
    <col min="15" max="15" width="13" style="104" customWidth="1"/>
    <col min="16" max="16" width="2.88671875" style="104" customWidth="1"/>
    <col min="17" max="17" width="3" style="330" hidden="1" customWidth="1"/>
    <col min="18" max="18" width="3.33203125" style="330" hidden="1" customWidth="1"/>
    <col min="19" max="16384" width="9.109375" style="104"/>
  </cols>
  <sheetData>
    <row r="1" spans="1:37" ht="17.399999999999999">
      <c r="A1" s="453" t="s">
        <v>175</v>
      </c>
    </row>
    <row r="2" spans="1:37" s="103" customFormat="1" ht="17.399999999999999">
      <c r="A2" s="544" t="s">
        <v>34</v>
      </c>
      <c r="B2" s="544"/>
      <c r="C2" s="544"/>
      <c r="D2" s="544"/>
      <c r="E2" s="544"/>
      <c r="F2" s="544"/>
      <c r="G2" s="544"/>
      <c r="H2" s="544"/>
      <c r="I2" s="544"/>
      <c r="J2" s="544"/>
      <c r="K2" s="544"/>
      <c r="L2" s="544"/>
      <c r="M2" s="544"/>
      <c r="N2" s="544"/>
      <c r="O2" s="544"/>
      <c r="Q2" s="329"/>
      <c r="R2" s="330"/>
      <c r="S2" s="104"/>
      <c r="T2" s="104"/>
      <c r="U2" s="104"/>
      <c r="V2" s="104"/>
      <c r="W2" s="104"/>
      <c r="X2" s="104"/>
      <c r="Y2" s="104"/>
      <c r="Z2" s="104"/>
      <c r="AA2" s="104"/>
      <c r="AB2" s="104"/>
      <c r="AC2" s="104"/>
      <c r="AD2" s="104"/>
      <c r="AE2" s="104"/>
      <c r="AF2" s="104"/>
      <c r="AG2" s="104"/>
      <c r="AH2" s="104"/>
      <c r="AI2" s="104"/>
      <c r="AJ2" s="104"/>
      <c r="AK2" s="104"/>
    </row>
    <row r="3" spans="1:37" s="111" customFormat="1" ht="19.5" customHeight="1">
      <c r="A3" s="112" t="str">
        <f>SUMMARY!A8</f>
        <v>Revised: 6/04/2026</v>
      </c>
      <c r="B3" s="112"/>
      <c r="C3" s="109"/>
      <c r="D3" s="113"/>
      <c r="E3" s="113"/>
      <c r="F3" s="109"/>
      <c r="G3" s="109"/>
      <c r="H3" s="109"/>
      <c r="I3" s="110"/>
      <c r="J3" s="109"/>
      <c r="K3" s="109"/>
      <c r="L3" s="109"/>
      <c r="M3" s="109"/>
      <c r="N3" s="109"/>
      <c r="O3" s="109"/>
      <c r="P3" s="109"/>
      <c r="Q3" s="332"/>
      <c r="R3" s="330"/>
      <c r="S3" s="104"/>
      <c r="T3" s="104"/>
      <c r="U3" s="104"/>
      <c r="V3" s="104"/>
      <c r="W3" s="104"/>
      <c r="X3" s="104"/>
      <c r="Y3" s="104"/>
      <c r="Z3" s="104"/>
      <c r="AA3" s="104"/>
      <c r="AB3" s="104"/>
      <c r="AC3" s="104"/>
      <c r="AD3" s="104"/>
      <c r="AE3" s="104"/>
      <c r="AF3" s="104"/>
      <c r="AG3" s="104"/>
      <c r="AH3" s="104"/>
      <c r="AI3" s="104"/>
      <c r="AJ3" s="104"/>
      <c r="AK3" s="104"/>
    </row>
    <row r="4" spans="1:37" s="111" customFormat="1">
      <c r="A4" s="112" t="s">
        <v>3</v>
      </c>
      <c r="B4" s="112"/>
      <c r="C4" s="109"/>
      <c r="D4" s="113"/>
      <c r="E4" s="113"/>
      <c r="F4" s="109"/>
      <c r="G4" s="109"/>
      <c r="H4" s="109"/>
      <c r="I4" s="110"/>
      <c r="J4" s="109"/>
      <c r="K4" s="109"/>
      <c r="L4" s="109"/>
      <c r="M4" s="109"/>
      <c r="N4" s="109"/>
      <c r="O4" s="109"/>
      <c r="P4" s="109"/>
      <c r="Q4" s="332"/>
      <c r="R4" s="330"/>
      <c r="S4" s="104"/>
      <c r="T4" s="104"/>
      <c r="U4" s="104"/>
      <c r="V4" s="104"/>
      <c r="W4" s="104"/>
      <c r="X4" s="104"/>
      <c r="Y4" s="104"/>
      <c r="Z4" s="104"/>
      <c r="AA4" s="104"/>
      <c r="AB4" s="104"/>
      <c r="AC4" s="104"/>
      <c r="AD4" s="104"/>
      <c r="AE4" s="104"/>
      <c r="AF4" s="104"/>
      <c r="AG4" s="104"/>
      <c r="AH4" s="104"/>
      <c r="AI4" s="104"/>
      <c r="AJ4" s="104"/>
      <c r="AK4" s="104"/>
    </row>
    <row r="5" spans="1:37" s="111" customFormat="1" ht="4.95" customHeight="1" thickBot="1">
      <c r="A5" s="112"/>
      <c r="B5" s="112"/>
      <c r="C5" s="109"/>
      <c r="D5" s="113"/>
      <c r="E5" s="113"/>
      <c r="F5" s="109"/>
      <c r="G5" s="109"/>
      <c r="H5" s="109"/>
      <c r="I5" s="110"/>
      <c r="J5" s="109"/>
      <c r="K5" s="109"/>
      <c r="L5" s="109"/>
      <c r="M5" s="109"/>
      <c r="N5" s="109"/>
      <c r="O5" s="109"/>
      <c r="P5" s="109"/>
      <c r="Q5" s="332"/>
      <c r="R5" s="330"/>
      <c r="S5" s="104"/>
      <c r="T5" s="104"/>
      <c r="U5" s="104"/>
      <c r="V5" s="104"/>
      <c r="W5" s="104"/>
      <c r="X5" s="104"/>
      <c r="Y5" s="104"/>
      <c r="Z5" s="104"/>
      <c r="AA5" s="104"/>
      <c r="AB5" s="104"/>
      <c r="AC5" s="104"/>
      <c r="AD5" s="104"/>
      <c r="AE5" s="104"/>
      <c r="AF5" s="104"/>
      <c r="AG5" s="104"/>
      <c r="AH5" s="104"/>
      <c r="AI5" s="104"/>
      <c r="AJ5" s="104"/>
      <c r="AK5" s="104"/>
    </row>
    <row r="6" spans="1:37" s="111" customFormat="1" ht="15" customHeight="1" thickTop="1">
      <c r="A6" s="545" t="s">
        <v>4</v>
      </c>
      <c r="B6" s="546"/>
      <c r="C6" s="547"/>
      <c r="D6" s="551" t="s">
        <v>176</v>
      </c>
      <c r="E6" s="552"/>
      <c r="F6" s="553" t="s">
        <v>177</v>
      </c>
      <c r="G6" s="554"/>
      <c r="H6" s="555" t="s">
        <v>180</v>
      </c>
      <c r="I6" s="555"/>
      <c r="J6" s="553" t="s">
        <v>181</v>
      </c>
      <c r="K6" s="554"/>
      <c r="L6" s="553" t="s">
        <v>178</v>
      </c>
      <c r="M6" s="556"/>
      <c r="N6" s="557" t="s">
        <v>182</v>
      </c>
      <c r="O6" s="558"/>
      <c r="Q6" s="332"/>
      <c r="R6" s="559"/>
      <c r="S6" s="559"/>
      <c r="T6" s="559"/>
      <c r="U6" s="559"/>
      <c r="V6" s="559"/>
      <c r="W6" s="559"/>
      <c r="X6" s="559"/>
      <c r="Y6" s="559"/>
      <c r="Z6" s="560"/>
      <c r="AA6" s="560"/>
      <c r="AB6" s="559"/>
      <c r="AC6" s="559"/>
      <c r="AD6" s="559"/>
      <c r="AE6" s="559"/>
      <c r="AF6" s="559"/>
      <c r="AG6" s="559"/>
      <c r="AH6" s="559"/>
      <c r="AI6" s="559"/>
      <c r="AJ6" s="560"/>
      <c r="AK6" s="560"/>
    </row>
    <row r="7" spans="1:37" s="111" customFormat="1" ht="11.1" customHeight="1">
      <c r="A7" s="548"/>
      <c r="B7" s="549"/>
      <c r="C7" s="550"/>
      <c r="D7" s="400" t="s">
        <v>2</v>
      </c>
      <c r="E7" s="400" t="s">
        <v>5</v>
      </c>
      <c r="F7" s="116" t="s">
        <v>2</v>
      </c>
      <c r="G7" s="438" t="s">
        <v>5</v>
      </c>
      <c r="H7" s="116" t="s">
        <v>2</v>
      </c>
      <c r="I7" s="438" t="s">
        <v>5</v>
      </c>
      <c r="J7" s="116" t="s">
        <v>2</v>
      </c>
      <c r="K7" s="495" t="s">
        <v>5</v>
      </c>
      <c r="L7" s="116" t="s">
        <v>2</v>
      </c>
      <c r="M7" s="442" t="s">
        <v>5</v>
      </c>
      <c r="N7" s="117" t="s">
        <v>2</v>
      </c>
      <c r="O7" s="118" t="s">
        <v>5</v>
      </c>
      <c r="Q7" s="332" t="s">
        <v>86</v>
      </c>
      <c r="R7" s="333"/>
      <c r="S7" s="110"/>
      <c r="T7" s="110"/>
      <c r="U7" s="110"/>
      <c r="V7" s="110"/>
      <c r="W7" s="110"/>
      <c r="X7" s="110"/>
      <c r="Y7" s="110"/>
      <c r="Z7" s="110"/>
      <c r="AA7" s="110"/>
      <c r="AB7" s="110"/>
      <c r="AC7" s="110"/>
      <c r="AD7" s="110"/>
      <c r="AE7" s="110"/>
      <c r="AF7" s="110"/>
      <c r="AG7" s="110"/>
      <c r="AH7" s="110"/>
      <c r="AI7" s="110"/>
      <c r="AJ7" s="110"/>
      <c r="AK7" s="110"/>
    </row>
    <row r="8" spans="1:37" s="111" customFormat="1" ht="7.5" customHeight="1">
      <c r="A8" s="119"/>
      <c r="B8" s="217"/>
      <c r="C8" s="315"/>
      <c r="D8" s="412"/>
      <c r="E8" s="413"/>
      <c r="F8" s="435"/>
      <c r="G8" s="439"/>
      <c r="H8" s="435"/>
      <c r="I8" s="496"/>
      <c r="J8" s="435"/>
      <c r="K8" s="439"/>
      <c r="L8" s="435"/>
      <c r="M8" s="443"/>
      <c r="N8" s="324"/>
      <c r="O8" s="191"/>
      <c r="Q8" s="332"/>
      <c r="R8" s="332"/>
      <c r="S8" s="109"/>
      <c r="T8" s="109"/>
      <c r="U8" s="109"/>
      <c r="V8" s="109"/>
      <c r="W8" s="109"/>
      <c r="X8" s="109"/>
      <c r="Y8" s="109"/>
      <c r="Z8" s="109"/>
      <c r="AA8" s="109"/>
      <c r="AB8" s="109"/>
      <c r="AC8" s="109"/>
      <c r="AD8" s="109"/>
      <c r="AE8" s="109"/>
      <c r="AF8" s="109"/>
      <c r="AG8" s="109"/>
      <c r="AH8" s="109"/>
      <c r="AI8" s="109"/>
      <c r="AJ8" s="109"/>
      <c r="AK8" s="109"/>
    </row>
    <row r="9" spans="1:37" s="111" customFormat="1" ht="15.6">
      <c r="A9" s="225" t="s">
        <v>1</v>
      </c>
      <c r="B9" s="273" t="s">
        <v>66</v>
      </c>
      <c r="C9" s="352" t="s">
        <v>6</v>
      </c>
      <c r="D9" s="325">
        <v>293</v>
      </c>
      <c r="E9" s="307">
        <v>93183</v>
      </c>
      <c r="F9" s="403">
        <v>57</v>
      </c>
      <c r="G9" s="513">
        <v>58096</v>
      </c>
      <c r="H9" s="535">
        <v>30</v>
      </c>
      <c r="I9" s="536">
        <v>9677</v>
      </c>
      <c r="J9" s="535">
        <v>37</v>
      </c>
      <c r="K9" s="536">
        <v>10491</v>
      </c>
      <c r="L9" s="502">
        <v>32</v>
      </c>
      <c r="M9" s="512">
        <v>9709</v>
      </c>
      <c r="N9" s="325">
        <f>SUM(F9,H9,J9,L9)</f>
        <v>156</v>
      </c>
      <c r="O9" s="307">
        <f t="shared" ref="N9:O11" si="0">SUM(G9,I9,K9,M9)</f>
        <v>87973</v>
      </c>
      <c r="P9" s="127"/>
      <c r="Q9" s="334">
        <f>N9-F9-H9-J9-L9</f>
        <v>0</v>
      </c>
      <c r="R9" s="334">
        <f>O9-G9-I9-K9-M9</f>
        <v>0</v>
      </c>
      <c r="S9" s="128"/>
      <c r="T9" s="129"/>
      <c r="U9" s="128"/>
      <c r="V9" s="129"/>
      <c r="W9" s="128"/>
      <c r="X9" s="129"/>
      <c r="Y9" s="128"/>
      <c r="Z9" s="129"/>
      <c r="AA9" s="129"/>
      <c r="AB9" s="129"/>
      <c r="AC9" s="128"/>
      <c r="AD9" s="129"/>
      <c r="AE9" s="128"/>
      <c r="AF9" s="129"/>
      <c r="AG9" s="128"/>
      <c r="AH9" s="129"/>
      <c r="AI9" s="128"/>
      <c r="AJ9" s="129"/>
      <c r="AK9" s="128"/>
    </row>
    <row r="10" spans="1:37" s="111" customFormat="1" ht="15.6">
      <c r="A10" s="225"/>
      <c r="B10" s="287" t="s">
        <v>67</v>
      </c>
      <c r="C10" s="352" t="s">
        <v>7</v>
      </c>
      <c r="D10" s="325">
        <v>75</v>
      </c>
      <c r="E10" s="307">
        <v>5117</v>
      </c>
      <c r="F10" s="403">
        <v>18</v>
      </c>
      <c r="G10" s="513">
        <v>2232</v>
      </c>
      <c r="H10" s="535">
        <v>14</v>
      </c>
      <c r="I10" s="536">
        <v>1071</v>
      </c>
      <c r="J10" s="535">
        <v>12</v>
      </c>
      <c r="K10" s="536">
        <v>599</v>
      </c>
      <c r="L10" s="502">
        <v>12</v>
      </c>
      <c r="M10" s="512">
        <v>455</v>
      </c>
      <c r="N10" s="325">
        <f t="shared" si="0"/>
        <v>56</v>
      </c>
      <c r="O10" s="307">
        <f t="shared" si="0"/>
        <v>4357</v>
      </c>
      <c r="Q10" s="334">
        <f>N10-F10-H10-J10-L10</f>
        <v>0</v>
      </c>
      <c r="R10" s="334">
        <f>O10-G10-I10-K10-M10</f>
        <v>0</v>
      </c>
      <c r="S10" s="130"/>
      <c r="T10" s="129"/>
      <c r="U10" s="130"/>
      <c r="V10" s="129"/>
      <c r="W10" s="130"/>
      <c r="X10" s="129"/>
      <c r="Y10" s="130"/>
      <c r="Z10" s="129"/>
      <c r="AA10" s="129"/>
      <c r="AB10" s="129"/>
      <c r="AC10" s="130"/>
      <c r="AD10" s="129"/>
      <c r="AE10" s="130"/>
      <c r="AF10" s="129"/>
      <c r="AG10" s="130"/>
      <c r="AH10" s="129"/>
      <c r="AI10" s="130"/>
      <c r="AJ10" s="129"/>
      <c r="AK10" s="130"/>
    </row>
    <row r="11" spans="1:37" s="111" customFormat="1" ht="15.6">
      <c r="A11" s="225"/>
      <c r="B11" s="219"/>
      <c r="C11" s="352" t="s">
        <v>90</v>
      </c>
      <c r="D11" s="325">
        <v>39</v>
      </c>
      <c r="E11" s="307">
        <v>1753</v>
      </c>
      <c r="F11" s="403">
        <v>7</v>
      </c>
      <c r="G11" s="513">
        <v>883</v>
      </c>
      <c r="H11" s="535">
        <v>6</v>
      </c>
      <c r="I11" s="536">
        <v>184</v>
      </c>
      <c r="J11" s="535">
        <v>6</v>
      </c>
      <c r="K11" s="536">
        <v>676</v>
      </c>
      <c r="L11" s="502">
        <v>5</v>
      </c>
      <c r="M11" s="512">
        <v>242</v>
      </c>
      <c r="N11" s="325">
        <f t="shared" si="0"/>
        <v>24</v>
      </c>
      <c r="O11" s="307">
        <f t="shared" si="0"/>
        <v>1985</v>
      </c>
      <c r="Q11" s="334"/>
      <c r="R11" s="334"/>
      <c r="S11" s="130"/>
      <c r="T11" s="129"/>
      <c r="U11" s="130"/>
      <c r="V11" s="129"/>
      <c r="W11" s="130"/>
      <c r="X11" s="129"/>
      <c r="Y11" s="130"/>
      <c r="Z11" s="129"/>
      <c r="AA11" s="129"/>
      <c r="AB11" s="129"/>
      <c r="AC11" s="130"/>
      <c r="AD11" s="129"/>
      <c r="AE11" s="130"/>
      <c r="AF11" s="129"/>
      <c r="AG11" s="130"/>
      <c r="AH11" s="129"/>
      <c r="AI11" s="130"/>
      <c r="AJ11" s="129"/>
      <c r="AK11" s="130"/>
    </row>
    <row r="12" spans="1:37" s="111" customFormat="1" ht="15">
      <c r="A12" s="226"/>
      <c r="B12" s="220"/>
      <c r="C12" s="131"/>
      <c r="D12" s="326"/>
      <c r="E12" s="309"/>
      <c r="F12" s="445"/>
      <c r="G12" s="514"/>
      <c r="H12" s="533"/>
      <c r="I12" s="534"/>
      <c r="J12" s="533"/>
      <c r="K12" s="534"/>
      <c r="L12" s="445"/>
      <c r="M12" s="514"/>
      <c r="N12" s="326"/>
      <c r="O12" s="309"/>
      <c r="Q12" s="332"/>
      <c r="R12" s="335"/>
      <c r="S12" s="130"/>
      <c r="T12" s="129"/>
      <c r="U12" s="130"/>
      <c r="V12" s="129"/>
      <c r="W12" s="130"/>
      <c r="X12" s="129"/>
      <c r="Y12" s="130"/>
      <c r="Z12" s="129"/>
      <c r="AA12" s="134"/>
      <c r="AB12" s="129"/>
      <c r="AC12" s="130"/>
      <c r="AD12" s="129"/>
      <c r="AE12" s="130"/>
      <c r="AF12" s="129"/>
      <c r="AG12" s="130"/>
      <c r="AH12" s="129"/>
      <c r="AI12" s="130"/>
      <c r="AJ12" s="129"/>
      <c r="AK12" s="130"/>
    </row>
    <row r="13" spans="1:37" s="111" customFormat="1" ht="15.6">
      <c r="A13" s="225" t="s">
        <v>8</v>
      </c>
      <c r="B13" s="273" t="s">
        <v>68</v>
      </c>
      <c r="C13" s="352" t="s">
        <v>6</v>
      </c>
      <c r="D13" s="325">
        <v>0</v>
      </c>
      <c r="E13" s="307">
        <v>0</v>
      </c>
      <c r="F13" s="437">
        <v>0</v>
      </c>
      <c r="G13" s="512">
        <v>0</v>
      </c>
      <c r="H13" s="535"/>
      <c r="I13" s="536">
        <v>0</v>
      </c>
      <c r="J13" s="535"/>
      <c r="K13" s="536"/>
      <c r="L13" s="437"/>
      <c r="M13" s="512"/>
      <c r="N13" s="325">
        <f t="shared" ref="N13:O15" si="1">SUM(F13,H13,J13,L13)</f>
        <v>0</v>
      </c>
      <c r="O13" s="307">
        <f t="shared" si="1"/>
        <v>0</v>
      </c>
      <c r="Q13" s="334">
        <f>N13-F13-H13-J13-L13</f>
        <v>0</v>
      </c>
      <c r="R13" s="334">
        <f>O13-G13-I13-K13-M13</f>
        <v>0</v>
      </c>
      <c r="S13" s="130"/>
      <c r="T13" s="129"/>
      <c r="U13" s="130"/>
      <c r="V13" s="129"/>
      <c r="W13" s="130"/>
      <c r="X13" s="129"/>
      <c r="Y13" s="130"/>
      <c r="Z13" s="129"/>
      <c r="AA13" s="129"/>
      <c r="AB13" s="129"/>
      <c r="AC13" s="130"/>
      <c r="AD13" s="129"/>
      <c r="AE13" s="130"/>
      <c r="AF13" s="129"/>
      <c r="AG13" s="130"/>
      <c r="AH13" s="129"/>
      <c r="AI13" s="130"/>
      <c r="AJ13" s="129"/>
      <c r="AK13" s="130"/>
    </row>
    <row r="14" spans="1:37" s="111" customFormat="1" ht="15.6">
      <c r="A14" s="225" t="s">
        <v>9</v>
      </c>
      <c r="B14" s="287" t="s">
        <v>69</v>
      </c>
      <c r="C14" s="352" t="s">
        <v>7</v>
      </c>
      <c r="D14" s="325">
        <v>0</v>
      </c>
      <c r="E14" s="307">
        <v>0</v>
      </c>
      <c r="F14" s="437">
        <v>2</v>
      </c>
      <c r="G14" s="512">
        <v>4471</v>
      </c>
      <c r="H14" s="535"/>
      <c r="I14" s="536">
        <v>0</v>
      </c>
      <c r="J14" s="535"/>
      <c r="K14" s="536"/>
      <c r="L14" s="437"/>
      <c r="M14" s="512"/>
      <c r="N14" s="325">
        <f t="shared" si="1"/>
        <v>2</v>
      </c>
      <c r="O14" s="307">
        <f t="shared" si="1"/>
        <v>4471</v>
      </c>
      <c r="Q14" s="334">
        <f>N14-F14-H14-J14-L14</f>
        <v>0</v>
      </c>
      <c r="R14" s="334">
        <f>O14-G14-I14-K14-M14</f>
        <v>0</v>
      </c>
      <c r="S14" s="130"/>
      <c r="T14" s="129"/>
      <c r="U14" s="130"/>
      <c r="V14" s="129"/>
      <c r="W14" s="130"/>
      <c r="X14" s="129"/>
      <c r="Y14" s="130"/>
      <c r="Z14" s="129"/>
      <c r="AA14" s="129"/>
      <c r="AB14" s="129"/>
      <c r="AC14" s="130"/>
      <c r="AD14" s="129"/>
      <c r="AE14" s="130"/>
      <c r="AF14" s="129"/>
      <c r="AG14" s="130"/>
      <c r="AH14" s="129"/>
      <c r="AI14" s="130"/>
      <c r="AJ14" s="129"/>
      <c r="AK14" s="130"/>
    </row>
    <row r="15" spans="1:37" s="111" customFormat="1" ht="15.6">
      <c r="A15" s="225"/>
      <c r="B15" s="219"/>
      <c r="C15" s="352" t="s">
        <v>90</v>
      </c>
      <c r="D15" s="325">
        <v>0</v>
      </c>
      <c r="E15" s="307">
        <v>0</v>
      </c>
      <c r="F15" s="437">
        <v>4</v>
      </c>
      <c r="G15" s="512">
        <v>618</v>
      </c>
      <c r="H15" s="535"/>
      <c r="I15" s="536">
        <v>0</v>
      </c>
      <c r="J15" s="535"/>
      <c r="K15" s="536"/>
      <c r="L15" s="437"/>
      <c r="M15" s="512"/>
      <c r="N15" s="325">
        <f t="shared" si="1"/>
        <v>4</v>
      </c>
      <c r="O15" s="307">
        <f t="shared" si="1"/>
        <v>618</v>
      </c>
      <c r="Q15" s="334"/>
      <c r="R15" s="334"/>
      <c r="S15" s="130"/>
      <c r="T15" s="129"/>
      <c r="U15" s="130"/>
      <c r="V15" s="129"/>
      <c r="W15" s="130"/>
      <c r="X15" s="129"/>
      <c r="Y15" s="130"/>
      <c r="Z15" s="129"/>
      <c r="AA15" s="129"/>
      <c r="AB15" s="129"/>
      <c r="AC15" s="130"/>
      <c r="AD15" s="129"/>
      <c r="AE15" s="130"/>
      <c r="AF15" s="129"/>
      <c r="AG15" s="130"/>
      <c r="AH15" s="129"/>
      <c r="AI15" s="130"/>
      <c r="AJ15" s="129"/>
      <c r="AK15" s="130"/>
    </row>
    <row r="16" spans="1:37" s="111" customFormat="1" ht="15">
      <c r="A16" s="226"/>
      <c r="B16" s="220"/>
      <c r="C16" s="131"/>
      <c r="D16" s="326"/>
      <c r="E16" s="309"/>
      <c r="F16" s="445"/>
      <c r="G16" s="514"/>
      <c r="H16" s="533"/>
      <c r="I16" s="534"/>
      <c r="J16" s="533"/>
      <c r="K16" s="534"/>
      <c r="L16" s="445"/>
      <c r="M16" s="514"/>
      <c r="N16" s="326"/>
      <c r="O16" s="309"/>
      <c r="Q16" s="332"/>
      <c r="R16" s="335"/>
      <c r="S16" s="130"/>
      <c r="T16" s="129"/>
      <c r="U16" s="130"/>
      <c r="V16" s="129"/>
      <c r="W16" s="130"/>
      <c r="X16" s="129"/>
      <c r="Y16" s="130"/>
      <c r="Z16" s="129"/>
      <c r="AA16" s="134"/>
      <c r="AB16" s="129"/>
      <c r="AC16" s="130"/>
      <c r="AD16" s="129"/>
      <c r="AE16" s="130"/>
      <c r="AF16" s="129"/>
      <c r="AG16" s="130"/>
      <c r="AH16" s="129"/>
      <c r="AI16" s="130"/>
      <c r="AJ16" s="129"/>
      <c r="AK16" s="130"/>
    </row>
    <row r="17" spans="1:37" s="111" customFormat="1" ht="15.6">
      <c r="A17" s="225" t="s">
        <v>10</v>
      </c>
      <c r="B17" s="273" t="s">
        <v>70</v>
      </c>
      <c r="C17" s="352" t="s">
        <v>6</v>
      </c>
      <c r="D17" s="325">
        <v>0</v>
      </c>
      <c r="E17" s="307">
        <v>0</v>
      </c>
      <c r="F17" s="437"/>
      <c r="G17" s="512"/>
      <c r="H17" s="535"/>
      <c r="I17" s="536">
        <v>0</v>
      </c>
      <c r="J17" s="535"/>
      <c r="K17" s="536"/>
      <c r="L17" s="437"/>
      <c r="M17" s="512"/>
      <c r="N17" s="325">
        <f t="shared" ref="N17:O23" si="2">SUM(F17,H17,J17,L17)</f>
        <v>0</v>
      </c>
      <c r="O17" s="307">
        <f t="shared" si="2"/>
        <v>0</v>
      </c>
      <c r="Q17" s="334">
        <f>N17-F17-H17-J17-L17</f>
        <v>0</v>
      </c>
      <c r="R17" s="334">
        <f>O17-G17-I17-K17-M17</f>
        <v>0</v>
      </c>
      <c r="S17" s="130"/>
      <c r="T17" s="129"/>
      <c r="U17" s="130"/>
      <c r="V17" s="129"/>
      <c r="W17" s="130"/>
      <c r="X17" s="129"/>
      <c r="Y17" s="130"/>
      <c r="Z17" s="129"/>
      <c r="AA17" s="129"/>
      <c r="AB17" s="129"/>
      <c r="AC17" s="130"/>
      <c r="AD17" s="129"/>
      <c r="AE17" s="130"/>
      <c r="AF17" s="129"/>
      <c r="AG17" s="130"/>
      <c r="AH17" s="129"/>
      <c r="AI17" s="130"/>
      <c r="AJ17" s="129"/>
      <c r="AK17" s="130"/>
    </row>
    <row r="18" spans="1:37" s="111" customFormat="1" ht="15.6">
      <c r="A18" s="225"/>
      <c r="B18" s="287" t="s">
        <v>71</v>
      </c>
      <c r="C18" s="352" t="s">
        <v>7</v>
      </c>
      <c r="D18" s="325">
        <v>0</v>
      </c>
      <c r="E18" s="307">
        <v>0</v>
      </c>
      <c r="F18" s="437"/>
      <c r="G18" s="512"/>
      <c r="H18" s="535"/>
      <c r="I18" s="536">
        <v>0</v>
      </c>
      <c r="J18" s="535"/>
      <c r="K18" s="536"/>
      <c r="L18" s="437"/>
      <c r="M18" s="512"/>
      <c r="N18" s="325">
        <f t="shared" si="2"/>
        <v>0</v>
      </c>
      <c r="O18" s="307">
        <f t="shared" si="2"/>
        <v>0</v>
      </c>
      <c r="Q18" s="334">
        <f>N18-F18-H18-J18-L18</f>
        <v>0</v>
      </c>
      <c r="R18" s="334">
        <f>O18-G18-I18-K18-M18</f>
        <v>0</v>
      </c>
      <c r="S18" s="130"/>
      <c r="T18" s="129"/>
      <c r="U18" s="130"/>
      <c r="V18" s="129"/>
      <c r="W18" s="130"/>
      <c r="X18" s="129"/>
      <c r="Y18" s="130"/>
      <c r="Z18" s="129"/>
      <c r="AA18" s="129"/>
      <c r="AB18" s="129"/>
      <c r="AC18" s="130"/>
      <c r="AD18" s="129"/>
      <c r="AE18" s="130"/>
      <c r="AF18" s="129"/>
      <c r="AG18" s="130"/>
      <c r="AH18" s="129"/>
      <c r="AI18" s="130"/>
      <c r="AJ18" s="129"/>
      <c r="AK18" s="130"/>
    </row>
    <row r="19" spans="1:37" s="111" customFormat="1" ht="15.6">
      <c r="A19" s="225"/>
      <c r="B19" s="219"/>
      <c r="C19" s="352" t="s">
        <v>90</v>
      </c>
      <c r="D19" s="325">
        <v>0</v>
      </c>
      <c r="E19" s="307">
        <v>0</v>
      </c>
      <c r="F19" s="437"/>
      <c r="G19" s="512"/>
      <c r="H19" s="535"/>
      <c r="I19" s="536">
        <v>0</v>
      </c>
      <c r="J19" s="535"/>
      <c r="K19" s="536"/>
      <c r="L19" s="437"/>
      <c r="M19" s="512"/>
      <c r="N19" s="325">
        <f t="shared" si="2"/>
        <v>0</v>
      </c>
      <c r="O19" s="307">
        <f t="shared" si="2"/>
        <v>0</v>
      </c>
      <c r="Q19" s="334"/>
      <c r="R19" s="334"/>
      <c r="S19" s="130"/>
      <c r="T19" s="129"/>
      <c r="U19" s="130"/>
      <c r="V19" s="129"/>
      <c r="W19" s="130"/>
      <c r="X19" s="129"/>
      <c r="Y19" s="130"/>
      <c r="Z19" s="129"/>
      <c r="AA19" s="129"/>
      <c r="AB19" s="129"/>
      <c r="AC19" s="130"/>
      <c r="AD19" s="129"/>
      <c r="AE19" s="130"/>
      <c r="AF19" s="129"/>
      <c r="AG19" s="130"/>
      <c r="AH19" s="129"/>
      <c r="AI19" s="130"/>
      <c r="AJ19" s="129"/>
      <c r="AK19" s="130"/>
    </row>
    <row r="20" spans="1:37" s="111" customFormat="1" ht="15">
      <c r="A20" s="226"/>
      <c r="B20" s="220"/>
      <c r="C20" s="131"/>
      <c r="D20" s="326">
        <v>0</v>
      </c>
      <c r="E20" s="309"/>
      <c r="F20" s="445"/>
      <c r="G20" s="514"/>
      <c r="H20" s="533"/>
      <c r="I20" s="534"/>
      <c r="J20" s="533"/>
      <c r="K20" s="534"/>
      <c r="L20" s="445"/>
      <c r="M20" s="514"/>
      <c r="N20" s="326">
        <f t="shared" si="2"/>
        <v>0</v>
      </c>
      <c r="O20" s="309"/>
      <c r="Q20" s="332"/>
      <c r="R20" s="335"/>
      <c r="S20" s="130"/>
      <c r="T20" s="129"/>
      <c r="U20" s="130"/>
      <c r="V20" s="129"/>
      <c r="W20" s="130"/>
      <c r="X20" s="129"/>
      <c r="Y20" s="130"/>
      <c r="Z20" s="129"/>
      <c r="AA20" s="134"/>
      <c r="AB20" s="129"/>
      <c r="AC20" s="130"/>
      <c r="AD20" s="129"/>
      <c r="AE20" s="130"/>
      <c r="AF20" s="129"/>
      <c r="AG20" s="130"/>
      <c r="AH20" s="129"/>
      <c r="AI20" s="130"/>
      <c r="AJ20" s="129"/>
      <c r="AK20" s="130"/>
    </row>
    <row r="21" spans="1:37" s="111" customFormat="1" ht="15.6">
      <c r="A21" s="225" t="s">
        <v>11</v>
      </c>
      <c r="B21" s="273" t="s">
        <v>72</v>
      </c>
      <c r="C21" s="352" t="s">
        <v>6</v>
      </c>
      <c r="D21" s="325">
        <v>0</v>
      </c>
      <c r="E21" s="307">
        <v>0</v>
      </c>
      <c r="F21" s="437"/>
      <c r="G21" s="512"/>
      <c r="H21" s="535"/>
      <c r="I21" s="536">
        <v>0</v>
      </c>
      <c r="J21" s="535"/>
      <c r="K21" s="536"/>
      <c r="L21" s="437"/>
      <c r="M21" s="512"/>
      <c r="N21" s="325">
        <f t="shared" si="2"/>
        <v>0</v>
      </c>
      <c r="O21" s="307">
        <f t="shared" si="2"/>
        <v>0</v>
      </c>
      <c r="Q21" s="334">
        <f>N21-F21-H21-J21-L21</f>
        <v>0</v>
      </c>
      <c r="R21" s="334">
        <f>O21-G21-I21-K21-M21</f>
        <v>0</v>
      </c>
      <c r="S21" s="130"/>
      <c r="T21" s="129"/>
      <c r="U21" s="130"/>
      <c r="V21" s="129"/>
      <c r="W21" s="130"/>
      <c r="X21" s="129"/>
      <c r="Y21" s="130"/>
      <c r="Z21" s="129"/>
      <c r="AA21" s="129"/>
      <c r="AB21" s="129"/>
      <c r="AC21" s="130"/>
      <c r="AD21" s="129"/>
      <c r="AE21" s="130"/>
      <c r="AF21" s="129"/>
      <c r="AG21" s="130"/>
      <c r="AH21" s="129"/>
      <c r="AI21" s="130"/>
      <c r="AJ21" s="129"/>
      <c r="AK21" s="130"/>
    </row>
    <row r="22" spans="1:37" s="111" customFormat="1" ht="15.6">
      <c r="A22" s="225"/>
      <c r="B22" s="287" t="s">
        <v>73</v>
      </c>
      <c r="C22" s="352" t="s">
        <v>7</v>
      </c>
      <c r="D22" s="325">
        <v>0</v>
      </c>
      <c r="E22" s="307">
        <v>0</v>
      </c>
      <c r="F22" s="437"/>
      <c r="G22" s="512"/>
      <c r="H22" s="535"/>
      <c r="I22" s="536">
        <v>0</v>
      </c>
      <c r="J22" s="535"/>
      <c r="K22" s="536"/>
      <c r="L22" s="437"/>
      <c r="M22" s="512"/>
      <c r="N22" s="325">
        <f t="shared" si="2"/>
        <v>0</v>
      </c>
      <c r="O22" s="307">
        <f t="shared" si="2"/>
        <v>0</v>
      </c>
      <c r="Q22" s="334">
        <f>N22-F22-H22-J22-L22</f>
        <v>0</v>
      </c>
      <c r="R22" s="334">
        <f>O22-G22-I22-K22-M22</f>
        <v>0</v>
      </c>
      <c r="S22" s="130"/>
      <c r="T22" s="129"/>
      <c r="U22" s="130"/>
      <c r="V22" s="129"/>
      <c r="W22" s="130"/>
      <c r="X22" s="129"/>
      <c r="Y22" s="130"/>
      <c r="Z22" s="129"/>
      <c r="AA22" s="129"/>
      <c r="AB22" s="129"/>
      <c r="AC22" s="130"/>
      <c r="AD22" s="129"/>
      <c r="AE22" s="130"/>
      <c r="AF22" s="129"/>
      <c r="AG22" s="130"/>
      <c r="AH22" s="129"/>
      <c r="AI22" s="130"/>
      <c r="AJ22" s="129"/>
      <c r="AK22" s="130"/>
    </row>
    <row r="23" spans="1:37" s="111" customFormat="1" ht="15.6">
      <c r="A23" s="225"/>
      <c r="B23" s="219"/>
      <c r="C23" s="352" t="s">
        <v>90</v>
      </c>
      <c r="D23" s="325">
        <v>0</v>
      </c>
      <c r="E23" s="307">
        <v>0</v>
      </c>
      <c r="F23" s="437"/>
      <c r="G23" s="512"/>
      <c r="H23" s="535"/>
      <c r="I23" s="536">
        <v>0</v>
      </c>
      <c r="J23" s="535"/>
      <c r="K23" s="536"/>
      <c r="L23" s="437"/>
      <c r="M23" s="512"/>
      <c r="N23" s="325">
        <f t="shared" si="2"/>
        <v>0</v>
      </c>
      <c r="O23" s="307">
        <f t="shared" si="2"/>
        <v>0</v>
      </c>
      <c r="Q23" s="334"/>
      <c r="R23" s="334"/>
      <c r="S23" s="130"/>
      <c r="T23" s="129"/>
      <c r="U23" s="130"/>
      <c r="V23" s="129"/>
      <c r="W23" s="130"/>
      <c r="X23" s="129"/>
      <c r="Y23" s="130"/>
      <c r="Z23" s="129"/>
      <c r="AA23" s="129"/>
      <c r="AB23" s="129"/>
      <c r="AC23" s="130"/>
      <c r="AD23" s="129"/>
      <c r="AE23" s="130"/>
      <c r="AF23" s="129"/>
      <c r="AG23" s="130"/>
      <c r="AH23" s="129"/>
      <c r="AI23" s="130"/>
      <c r="AJ23" s="129"/>
      <c r="AK23" s="130"/>
    </row>
    <row r="24" spans="1:37" s="111" customFormat="1" ht="15">
      <c r="A24" s="226"/>
      <c r="B24" s="220"/>
      <c r="C24" s="131"/>
      <c r="D24" s="326"/>
      <c r="E24" s="309"/>
      <c r="F24" s="445"/>
      <c r="G24" s="514"/>
      <c r="H24" s="533"/>
      <c r="I24" s="534"/>
      <c r="J24" s="533"/>
      <c r="K24" s="534"/>
      <c r="L24" s="445"/>
      <c r="M24" s="514"/>
      <c r="N24" s="326"/>
      <c r="O24" s="309"/>
      <c r="Q24" s="332"/>
      <c r="R24" s="335"/>
      <c r="S24" s="130"/>
      <c r="T24" s="129"/>
      <c r="U24" s="130"/>
      <c r="V24" s="129"/>
      <c r="W24" s="130"/>
      <c r="X24" s="129"/>
      <c r="Y24" s="130"/>
      <c r="Z24" s="129"/>
      <c r="AA24" s="134"/>
      <c r="AB24" s="129"/>
      <c r="AC24" s="130"/>
      <c r="AD24" s="129"/>
      <c r="AE24" s="130"/>
      <c r="AF24" s="129"/>
      <c r="AG24" s="130"/>
      <c r="AH24" s="129"/>
      <c r="AI24" s="130"/>
      <c r="AJ24" s="129"/>
      <c r="AK24" s="130"/>
    </row>
    <row r="25" spans="1:37" s="111" customFormat="1" ht="15.6">
      <c r="A25" s="225" t="s">
        <v>12</v>
      </c>
      <c r="B25" s="273" t="s">
        <v>74</v>
      </c>
      <c r="C25" s="352" t="s">
        <v>6</v>
      </c>
      <c r="D25" s="325">
        <v>19</v>
      </c>
      <c r="E25" s="307">
        <v>159623</v>
      </c>
      <c r="F25" s="403">
        <v>6</v>
      </c>
      <c r="G25" s="512">
        <v>889</v>
      </c>
      <c r="H25" s="535">
        <v>1</v>
      </c>
      <c r="I25" s="536">
        <v>175</v>
      </c>
      <c r="J25" s="535">
        <v>5</v>
      </c>
      <c r="K25" s="536">
        <v>5090</v>
      </c>
      <c r="L25" s="502">
        <v>3</v>
      </c>
      <c r="M25" s="512">
        <v>1515</v>
      </c>
      <c r="N25" s="325">
        <f t="shared" ref="N25:O27" si="3">SUM(F25,H25,J25,L25)</f>
        <v>15</v>
      </c>
      <c r="O25" s="307">
        <f t="shared" si="3"/>
        <v>7669</v>
      </c>
      <c r="Q25" s="334">
        <f>N25-F25-H25-J25-L25</f>
        <v>0</v>
      </c>
      <c r="R25" s="334">
        <f>O25-G25-I25-K25-M25</f>
        <v>0</v>
      </c>
      <c r="S25" s="130"/>
      <c r="T25" s="129"/>
      <c r="U25" s="130"/>
      <c r="V25" s="129"/>
      <c r="W25" s="130"/>
      <c r="X25" s="129"/>
      <c r="Y25" s="130"/>
      <c r="Z25" s="129"/>
      <c r="AA25" s="129"/>
      <c r="AB25" s="129"/>
      <c r="AC25" s="130"/>
      <c r="AD25" s="129"/>
      <c r="AE25" s="130"/>
      <c r="AF25" s="129"/>
      <c r="AG25" s="130"/>
      <c r="AH25" s="129"/>
      <c r="AI25" s="130"/>
      <c r="AJ25" s="129"/>
      <c r="AK25" s="130"/>
    </row>
    <row r="26" spans="1:37" s="111" customFormat="1" ht="15.6">
      <c r="A26" s="225"/>
      <c r="B26" s="287" t="s">
        <v>75</v>
      </c>
      <c r="C26" s="352" t="s">
        <v>7</v>
      </c>
      <c r="D26" s="325">
        <v>42</v>
      </c>
      <c r="E26" s="307">
        <v>40682</v>
      </c>
      <c r="F26" s="403">
        <v>6</v>
      </c>
      <c r="G26" s="512">
        <v>1167</v>
      </c>
      <c r="H26" s="535">
        <v>6</v>
      </c>
      <c r="I26" s="536">
        <v>484</v>
      </c>
      <c r="J26" s="535">
        <v>3</v>
      </c>
      <c r="K26" s="536">
        <v>2173</v>
      </c>
      <c r="L26" s="502">
        <v>5</v>
      </c>
      <c r="M26" s="512">
        <v>96</v>
      </c>
      <c r="N26" s="325">
        <f t="shared" si="3"/>
        <v>20</v>
      </c>
      <c r="O26" s="307">
        <f t="shared" si="3"/>
        <v>3920</v>
      </c>
      <c r="Q26" s="334">
        <f>N26-F26-H26-J26-L26</f>
        <v>0</v>
      </c>
      <c r="R26" s="334">
        <f>O26-G26-I26-K26-M26</f>
        <v>0</v>
      </c>
      <c r="S26" s="130"/>
      <c r="T26" s="129"/>
      <c r="U26" s="130"/>
      <c r="V26" s="129"/>
      <c r="W26" s="130"/>
      <c r="X26" s="129"/>
      <c r="Y26" s="130"/>
      <c r="Z26" s="129"/>
      <c r="AA26" s="129"/>
      <c r="AB26" s="129"/>
      <c r="AC26" s="130"/>
      <c r="AD26" s="129"/>
      <c r="AE26" s="130"/>
      <c r="AF26" s="129"/>
      <c r="AG26" s="130"/>
      <c r="AH26" s="129"/>
      <c r="AI26" s="130"/>
      <c r="AJ26" s="129"/>
      <c r="AK26" s="130"/>
    </row>
    <row r="27" spans="1:37" s="111" customFormat="1" ht="15.6">
      <c r="A27" s="225"/>
      <c r="B27" s="219"/>
      <c r="C27" s="352" t="s">
        <v>90</v>
      </c>
      <c r="D27" s="325">
        <v>61</v>
      </c>
      <c r="E27" s="307">
        <v>38631</v>
      </c>
      <c r="F27" s="403">
        <v>16</v>
      </c>
      <c r="G27" s="512">
        <v>2985</v>
      </c>
      <c r="H27" s="535">
        <v>13</v>
      </c>
      <c r="I27" s="536">
        <v>4226</v>
      </c>
      <c r="J27" s="535">
        <v>14</v>
      </c>
      <c r="K27" s="536">
        <v>1380</v>
      </c>
      <c r="L27" s="502">
        <v>11</v>
      </c>
      <c r="M27" s="512">
        <v>2055</v>
      </c>
      <c r="N27" s="325">
        <f t="shared" si="3"/>
        <v>54</v>
      </c>
      <c r="O27" s="307">
        <f t="shared" si="3"/>
        <v>10646</v>
      </c>
      <c r="Q27" s="334"/>
      <c r="R27" s="334"/>
      <c r="S27" s="130"/>
      <c r="T27" s="129"/>
      <c r="U27" s="130"/>
      <c r="V27" s="129"/>
      <c r="W27" s="130"/>
      <c r="X27" s="129"/>
      <c r="Y27" s="130"/>
      <c r="Z27" s="129"/>
      <c r="AA27" s="129"/>
      <c r="AB27" s="129"/>
      <c r="AC27" s="130"/>
      <c r="AD27" s="129"/>
      <c r="AE27" s="130"/>
      <c r="AF27" s="129"/>
      <c r="AG27" s="130"/>
      <c r="AH27" s="129"/>
      <c r="AI27" s="130"/>
      <c r="AJ27" s="129"/>
      <c r="AK27" s="130"/>
    </row>
    <row r="28" spans="1:37" s="111" customFormat="1" ht="15">
      <c r="A28" s="226"/>
      <c r="B28" s="220"/>
      <c r="C28" s="131"/>
      <c r="D28" s="326"/>
      <c r="E28" s="309"/>
      <c r="F28" s="445"/>
      <c r="G28" s="514"/>
      <c r="H28" s="533"/>
      <c r="I28" s="534"/>
      <c r="J28" s="533"/>
      <c r="K28" s="534"/>
      <c r="L28" s="445"/>
      <c r="M28" s="514"/>
      <c r="N28" s="326"/>
      <c r="O28" s="309"/>
      <c r="Q28" s="332"/>
      <c r="R28" s="335"/>
      <c r="S28" s="130"/>
      <c r="T28" s="129"/>
      <c r="U28" s="130"/>
      <c r="V28" s="129"/>
      <c r="W28" s="130"/>
      <c r="X28" s="129"/>
      <c r="Y28" s="130"/>
      <c r="Z28" s="129"/>
      <c r="AA28" s="134"/>
      <c r="AB28" s="129"/>
      <c r="AC28" s="130"/>
      <c r="AD28" s="129"/>
      <c r="AE28" s="130"/>
      <c r="AF28" s="129"/>
      <c r="AG28" s="130"/>
      <c r="AH28" s="129"/>
      <c r="AI28" s="130"/>
      <c r="AJ28" s="129"/>
      <c r="AK28" s="130"/>
    </row>
    <row r="29" spans="1:37" s="111" customFormat="1" ht="15.6">
      <c r="A29" s="225" t="s">
        <v>13</v>
      </c>
      <c r="B29" s="273" t="s">
        <v>76</v>
      </c>
      <c r="C29" s="352" t="s">
        <v>6</v>
      </c>
      <c r="D29" s="325">
        <v>0</v>
      </c>
      <c r="E29" s="307">
        <v>0</v>
      </c>
      <c r="F29" s="437"/>
      <c r="G29" s="512"/>
      <c r="H29" s="535"/>
      <c r="I29" s="536">
        <v>0</v>
      </c>
      <c r="J29" s="535"/>
      <c r="K29" s="536"/>
      <c r="L29" s="437"/>
      <c r="M29" s="512"/>
      <c r="N29" s="325">
        <f t="shared" ref="N29:O31" si="4">SUM(F29,H29,J29,L29)</f>
        <v>0</v>
      </c>
      <c r="O29" s="307">
        <f t="shared" si="4"/>
        <v>0</v>
      </c>
      <c r="Q29" s="334">
        <f>N29-F29-H29-J29-L29</f>
        <v>0</v>
      </c>
      <c r="R29" s="334">
        <f>O29-G29-I29-K29-M29</f>
        <v>0</v>
      </c>
      <c r="S29" s="130"/>
      <c r="T29" s="129"/>
      <c r="U29" s="130"/>
      <c r="V29" s="129"/>
      <c r="W29" s="130"/>
      <c r="X29" s="129"/>
      <c r="Y29" s="130"/>
      <c r="Z29" s="129"/>
      <c r="AA29" s="129"/>
      <c r="AB29" s="129"/>
      <c r="AC29" s="130"/>
      <c r="AD29" s="129"/>
      <c r="AE29" s="130"/>
      <c r="AF29" s="129"/>
      <c r="AG29" s="130"/>
      <c r="AH29" s="129"/>
      <c r="AI29" s="130"/>
      <c r="AJ29" s="129"/>
      <c r="AK29" s="130"/>
    </row>
    <row r="30" spans="1:37" s="111" customFormat="1" ht="15.6">
      <c r="A30" s="225"/>
      <c r="B30" s="287" t="s">
        <v>77</v>
      </c>
      <c r="C30" s="352" t="s">
        <v>7</v>
      </c>
      <c r="D30" s="325">
        <v>0</v>
      </c>
      <c r="E30" s="307">
        <v>0</v>
      </c>
      <c r="F30" s="437"/>
      <c r="G30" s="512"/>
      <c r="H30" s="535"/>
      <c r="I30" s="536">
        <v>0</v>
      </c>
      <c r="J30" s="535"/>
      <c r="K30" s="536"/>
      <c r="L30" s="437"/>
      <c r="M30" s="512"/>
      <c r="N30" s="325">
        <f t="shared" si="4"/>
        <v>0</v>
      </c>
      <c r="O30" s="307">
        <f t="shared" si="4"/>
        <v>0</v>
      </c>
      <c r="Q30" s="334">
        <f>N30-F30-H30-J30-L30</f>
        <v>0</v>
      </c>
      <c r="R30" s="334">
        <f>O30-G30-I30-K30-M30</f>
        <v>0</v>
      </c>
      <c r="S30" s="130"/>
      <c r="T30" s="129"/>
      <c r="U30" s="130"/>
      <c r="V30" s="129"/>
      <c r="W30" s="130"/>
      <c r="X30" s="129"/>
      <c r="Y30" s="130"/>
      <c r="Z30" s="129"/>
      <c r="AA30" s="129"/>
      <c r="AB30" s="129"/>
      <c r="AC30" s="130"/>
      <c r="AD30" s="129"/>
      <c r="AE30" s="130"/>
      <c r="AF30" s="129"/>
      <c r="AG30" s="130"/>
      <c r="AH30" s="129"/>
      <c r="AI30" s="130"/>
      <c r="AJ30" s="129"/>
      <c r="AK30" s="130"/>
    </row>
    <row r="31" spans="1:37" s="111" customFormat="1" ht="15.6">
      <c r="A31" s="225"/>
      <c r="B31" s="219"/>
      <c r="C31" s="352" t="s">
        <v>90</v>
      </c>
      <c r="D31" s="325">
        <v>0</v>
      </c>
      <c r="E31" s="307">
        <v>0</v>
      </c>
      <c r="F31" s="437"/>
      <c r="G31" s="512"/>
      <c r="H31" s="535"/>
      <c r="I31" s="536">
        <v>0</v>
      </c>
      <c r="J31" s="535"/>
      <c r="K31" s="536"/>
      <c r="L31" s="437"/>
      <c r="M31" s="512"/>
      <c r="N31" s="325">
        <f t="shared" si="4"/>
        <v>0</v>
      </c>
      <c r="O31" s="307">
        <f t="shared" si="4"/>
        <v>0</v>
      </c>
      <c r="Q31" s="334"/>
      <c r="R31" s="334"/>
      <c r="S31" s="130"/>
      <c r="T31" s="129"/>
      <c r="U31" s="130"/>
      <c r="V31" s="129"/>
      <c r="W31" s="130"/>
      <c r="X31" s="129"/>
      <c r="Y31" s="130"/>
      <c r="Z31" s="129"/>
      <c r="AA31" s="129"/>
      <c r="AB31" s="129"/>
      <c r="AC31" s="130"/>
      <c r="AD31" s="129"/>
      <c r="AE31" s="130"/>
      <c r="AF31" s="129"/>
      <c r="AG31" s="130"/>
      <c r="AH31" s="129"/>
      <c r="AI31" s="130"/>
      <c r="AJ31" s="129"/>
      <c r="AK31" s="130"/>
    </row>
    <row r="32" spans="1:37" s="111" customFormat="1" ht="15">
      <c r="A32" s="226"/>
      <c r="B32" s="220"/>
      <c r="C32" s="131"/>
      <c r="D32" s="326"/>
      <c r="E32" s="309"/>
      <c r="F32" s="445"/>
      <c r="G32" s="514"/>
      <c r="H32" s="533"/>
      <c r="I32" s="534"/>
      <c r="J32" s="533"/>
      <c r="K32" s="534"/>
      <c r="L32" s="445"/>
      <c r="M32" s="514"/>
      <c r="N32" s="326"/>
      <c r="O32" s="309"/>
      <c r="Q32" s="332"/>
      <c r="R32" s="335"/>
      <c r="S32" s="130"/>
      <c r="T32" s="129"/>
      <c r="U32" s="130"/>
      <c r="V32" s="129" t="s">
        <v>138</v>
      </c>
      <c r="W32" s="130"/>
      <c r="X32" s="129"/>
      <c r="Y32" s="130"/>
      <c r="Z32" s="129"/>
      <c r="AA32" s="134"/>
      <c r="AB32" s="129"/>
      <c r="AC32" s="130"/>
      <c r="AD32" s="129"/>
      <c r="AE32" s="130"/>
      <c r="AF32" s="129"/>
      <c r="AG32" s="130"/>
      <c r="AH32" s="129"/>
      <c r="AI32" s="130"/>
      <c r="AJ32" s="129"/>
      <c r="AK32" s="130"/>
    </row>
    <row r="33" spans="1:37" s="111" customFormat="1" ht="15.6">
      <c r="A33" s="225" t="s">
        <v>14</v>
      </c>
      <c r="B33" s="273" t="s">
        <v>78</v>
      </c>
      <c r="C33" s="352" t="s">
        <v>6</v>
      </c>
      <c r="D33" s="325">
        <v>0</v>
      </c>
      <c r="E33" s="307">
        <v>0</v>
      </c>
      <c r="F33" s="437"/>
      <c r="G33" s="512"/>
      <c r="H33" s="535"/>
      <c r="I33" s="536">
        <v>0</v>
      </c>
      <c r="J33" s="535"/>
      <c r="K33" s="536"/>
      <c r="L33" s="437"/>
      <c r="M33" s="512"/>
      <c r="N33" s="325">
        <f t="shared" ref="N33:O35" si="5">SUM(F33,H33,J33,L33)</f>
        <v>0</v>
      </c>
      <c r="O33" s="307">
        <f t="shared" si="5"/>
        <v>0</v>
      </c>
      <c r="Q33" s="334">
        <f>N33-F33-H33-J33-L33</f>
        <v>0</v>
      </c>
      <c r="R33" s="334">
        <f>O33-G33-I33-K33-M33</f>
        <v>0</v>
      </c>
      <c r="S33" s="130"/>
      <c r="T33" s="129"/>
      <c r="U33" s="130"/>
      <c r="V33" s="129"/>
      <c r="W33" s="130"/>
      <c r="X33" s="129"/>
      <c r="Y33" s="130"/>
      <c r="Z33" s="129"/>
      <c r="AA33" s="129"/>
      <c r="AB33" s="129"/>
      <c r="AC33" s="130"/>
      <c r="AD33" s="129"/>
      <c r="AE33" s="130"/>
      <c r="AF33" s="129"/>
      <c r="AG33" s="130"/>
      <c r="AH33" s="129"/>
      <c r="AI33" s="130"/>
      <c r="AJ33" s="129"/>
      <c r="AK33" s="130"/>
    </row>
    <row r="34" spans="1:37" s="111" customFormat="1" ht="15.6">
      <c r="A34" s="225" t="s">
        <v>15</v>
      </c>
      <c r="B34" s="287" t="s">
        <v>79</v>
      </c>
      <c r="C34" s="352" t="s">
        <v>7</v>
      </c>
      <c r="D34" s="325">
        <v>0</v>
      </c>
      <c r="E34" s="307">
        <v>0</v>
      </c>
      <c r="F34" s="437"/>
      <c r="G34" s="512"/>
      <c r="H34" s="535"/>
      <c r="I34" s="536">
        <v>0</v>
      </c>
      <c r="J34" s="535"/>
      <c r="K34" s="536"/>
      <c r="L34" s="437"/>
      <c r="M34" s="512"/>
      <c r="N34" s="325">
        <f t="shared" si="5"/>
        <v>0</v>
      </c>
      <c r="O34" s="307">
        <f t="shared" si="5"/>
        <v>0</v>
      </c>
      <c r="Q34" s="334">
        <f>N34-F34-H34-J34-L34</f>
        <v>0</v>
      </c>
      <c r="R34" s="334">
        <f>O34-G34-I34-K34-M34</f>
        <v>0</v>
      </c>
      <c r="S34" s="130"/>
      <c r="T34" s="129"/>
      <c r="U34" s="130"/>
      <c r="V34" s="129"/>
      <c r="W34" s="130"/>
      <c r="X34" s="129"/>
      <c r="Y34" s="130"/>
      <c r="Z34" s="129"/>
      <c r="AA34" s="129"/>
      <c r="AB34" s="129"/>
      <c r="AC34" s="130"/>
      <c r="AD34" s="129"/>
      <c r="AE34" s="130"/>
      <c r="AF34" s="129"/>
      <c r="AG34" s="130"/>
      <c r="AH34" s="129"/>
      <c r="AI34" s="130"/>
      <c r="AJ34" s="129"/>
      <c r="AK34" s="130"/>
    </row>
    <row r="35" spans="1:37" s="111" customFormat="1" ht="15.6">
      <c r="A35" s="225"/>
      <c r="B35" s="219"/>
      <c r="C35" s="352" t="s">
        <v>90</v>
      </c>
      <c r="D35" s="325">
        <v>0</v>
      </c>
      <c r="E35" s="307">
        <v>0</v>
      </c>
      <c r="F35" s="437"/>
      <c r="G35" s="512"/>
      <c r="H35" s="535"/>
      <c r="I35" s="536">
        <v>0</v>
      </c>
      <c r="J35" s="535"/>
      <c r="K35" s="536"/>
      <c r="L35" s="437"/>
      <c r="M35" s="512"/>
      <c r="N35" s="325">
        <f t="shared" si="5"/>
        <v>0</v>
      </c>
      <c r="O35" s="307">
        <f t="shared" si="5"/>
        <v>0</v>
      </c>
      <c r="Q35" s="334"/>
      <c r="R35" s="334"/>
      <c r="S35" s="130"/>
      <c r="T35" s="129"/>
      <c r="U35" s="130"/>
      <c r="V35" s="129"/>
      <c r="W35" s="130"/>
      <c r="X35" s="129"/>
      <c r="Y35" s="130"/>
      <c r="Z35" s="129"/>
      <c r="AA35" s="129"/>
      <c r="AB35" s="129"/>
      <c r="AC35" s="130"/>
      <c r="AD35" s="129"/>
      <c r="AE35" s="130"/>
      <c r="AF35" s="129"/>
      <c r="AG35" s="130"/>
      <c r="AH35" s="129"/>
      <c r="AI35" s="130"/>
      <c r="AJ35" s="129"/>
      <c r="AK35" s="130"/>
    </row>
    <row r="36" spans="1:37" s="111" customFormat="1" ht="15">
      <c r="A36" s="226"/>
      <c r="B36" s="220"/>
      <c r="C36" s="131"/>
      <c r="D36" s="326"/>
      <c r="E36" s="309"/>
      <c r="F36" s="445"/>
      <c r="G36" s="514"/>
      <c r="H36" s="533"/>
      <c r="I36" s="534"/>
      <c r="J36" s="533"/>
      <c r="K36" s="534"/>
      <c r="L36" s="445"/>
      <c r="M36" s="514"/>
      <c r="N36" s="326"/>
      <c r="O36" s="309"/>
      <c r="Q36" s="336"/>
      <c r="R36" s="335"/>
      <c r="S36" s="130"/>
      <c r="T36" s="129"/>
      <c r="U36" s="130"/>
      <c r="V36" s="129"/>
      <c r="W36" s="130"/>
      <c r="X36" s="129"/>
      <c r="Y36" s="130"/>
      <c r="Z36" s="129"/>
      <c r="AA36" s="129"/>
      <c r="AB36" s="129"/>
      <c r="AC36" s="130"/>
      <c r="AD36" s="129"/>
      <c r="AE36" s="130"/>
      <c r="AF36" s="129"/>
      <c r="AG36" s="130"/>
      <c r="AH36" s="129"/>
      <c r="AI36" s="130"/>
      <c r="AJ36" s="129"/>
      <c r="AK36" s="130"/>
    </row>
    <row r="37" spans="1:37" s="111" customFormat="1" ht="15.6">
      <c r="A37" s="225" t="s">
        <v>18</v>
      </c>
      <c r="B37" s="273" t="s">
        <v>80</v>
      </c>
      <c r="C37" s="352" t="s">
        <v>6</v>
      </c>
      <c r="D37" s="325">
        <v>47</v>
      </c>
      <c r="E37" s="307">
        <v>3621</v>
      </c>
      <c r="F37" s="403">
        <v>70</v>
      </c>
      <c r="G37" s="516">
        <v>65296</v>
      </c>
      <c r="H37" s="535"/>
      <c r="I37" s="536">
        <v>0</v>
      </c>
      <c r="J37" s="535">
        <v>16</v>
      </c>
      <c r="K37" s="536">
        <v>215</v>
      </c>
      <c r="L37" s="502">
        <v>68</v>
      </c>
      <c r="M37" s="516">
        <v>8169</v>
      </c>
      <c r="N37" s="325">
        <f t="shared" ref="N37:O39" si="6">SUM(F37,H37,J37,L37)</f>
        <v>154</v>
      </c>
      <c r="O37" s="307">
        <f t="shared" si="6"/>
        <v>73680</v>
      </c>
      <c r="Q37" s="334">
        <f>N37-F37-H37-J37-L37</f>
        <v>0</v>
      </c>
      <c r="R37" s="334">
        <f>O37-G37-I37-K37-M37</f>
        <v>0</v>
      </c>
      <c r="S37" s="130"/>
      <c r="T37" s="129"/>
      <c r="U37" s="130"/>
      <c r="V37" s="129"/>
      <c r="W37" s="130"/>
      <c r="X37" s="129"/>
      <c r="Y37" s="130"/>
      <c r="Z37" s="129"/>
      <c r="AA37" s="129"/>
      <c r="AB37" s="129"/>
      <c r="AC37" s="130"/>
      <c r="AD37" s="129"/>
      <c r="AE37" s="130"/>
      <c r="AF37" s="129"/>
      <c r="AG37" s="130"/>
      <c r="AH37" s="129"/>
      <c r="AI37" s="130"/>
      <c r="AJ37" s="129"/>
      <c r="AK37" s="130"/>
    </row>
    <row r="38" spans="1:37" s="111" customFormat="1" ht="13.5" customHeight="1">
      <c r="A38" s="225"/>
      <c r="B38" s="287" t="s">
        <v>81</v>
      </c>
      <c r="C38" s="352" t="s">
        <v>7</v>
      </c>
      <c r="D38" s="325">
        <v>0</v>
      </c>
      <c r="E38" s="307">
        <v>0</v>
      </c>
      <c r="F38" s="403">
        <v>0</v>
      </c>
      <c r="G38" s="512">
        <v>0</v>
      </c>
      <c r="H38" s="535"/>
      <c r="I38" s="536">
        <v>0</v>
      </c>
      <c r="J38" s="535">
        <v>0</v>
      </c>
      <c r="K38" s="536">
        <v>0</v>
      </c>
      <c r="L38" s="502"/>
      <c r="M38" s="512"/>
      <c r="N38" s="325">
        <f t="shared" si="6"/>
        <v>0</v>
      </c>
      <c r="O38" s="307">
        <f t="shared" si="6"/>
        <v>0</v>
      </c>
      <c r="Q38" s="334">
        <f>N38-F38-H38-J38-L38</f>
        <v>0</v>
      </c>
      <c r="R38" s="334">
        <f>O38-G38-I38-K38-M38</f>
        <v>0</v>
      </c>
      <c r="S38" s="130"/>
      <c r="T38" s="129"/>
      <c r="U38" s="130"/>
      <c r="V38" s="129"/>
      <c r="W38" s="130"/>
      <c r="X38" s="129"/>
      <c r="Y38" s="130"/>
      <c r="Z38" s="129"/>
      <c r="AA38" s="129"/>
      <c r="AB38" s="129"/>
      <c r="AC38" s="130"/>
      <c r="AD38" s="129"/>
      <c r="AE38" s="130"/>
      <c r="AF38" s="129"/>
      <c r="AG38" s="130"/>
      <c r="AH38" s="129"/>
      <c r="AI38" s="130"/>
      <c r="AJ38" s="129"/>
      <c r="AK38" s="130"/>
    </row>
    <row r="39" spans="1:37" s="111" customFormat="1" ht="13.5" customHeight="1">
      <c r="A39" s="225"/>
      <c r="B39" s="219"/>
      <c r="C39" s="352" t="s">
        <v>90</v>
      </c>
      <c r="D39" s="325">
        <v>0</v>
      </c>
      <c r="E39" s="307">
        <v>0</v>
      </c>
      <c r="F39" s="437">
        <v>0</v>
      </c>
      <c r="G39" s="512">
        <v>0</v>
      </c>
      <c r="H39" s="535"/>
      <c r="I39" s="536">
        <v>0</v>
      </c>
      <c r="J39" s="535">
        <v>5</v>
      </c>
      <c r="K39" s="536">
        <v>5045</v>
      </c>
      <c r="L39" s="437">
        <v>8</v>
      </c>
      <c r="M39" s="512">
        <v>1349</v>
      </c>
      <c r="N39" s="325">
        <f t="shared" si="6"/>
        <v>13</v>
      </c>
      <c r="O39" s="307">
        <f t="shared" si="6"/>
        <v>6394</v>
      </c>
      <c r="Q39" s="334"/>
      <c r="R39" s="334"/>
      <c r="S39" s="130"/>
      <c r="T39" s="129"/>
      <c r="U39" s="130"/>
      <c r="V39" s="129"/>
      <c r="W39" s="130"/>
      <c r="X39" s="129"/>
      <c r="Y39" s="130"/>
      <c r="Z39" s="129"/>
      <c r="AA39" s="129"/>
      <c r="AB39" s="129"/>
      <c r="AC39" s="130"/>
      <c r="AD39" s="129"/>
      <c r="AE39" s="130"/>
      <c r="AF39" s="129"/>
      <c r="AG39" s="130"/>
      <c r="AH39" s="129"/>
      <c r="AI39" s="130"/>
      <c r="AJ39" s="129"/>
      <c r="AK39" s="130"/>
    </row>
    <row r="40" spans="1:37" s="111" customFormat="1" ht="15">
      <c r="A40" s="226"/>
      <c r="B40" s="220"/>
      <c r="C40" s="308"/>
      <c r="D40" s="326"/>
      <c r="E40" s="309"/>
      <c r="F40" s="445"/>
      <c r="G40" s="514"/>
      <c r="H40" s="533"/>
      <c r="I40" s="534"/>
      <c r="J40" s="533"/>
      <c r="K40" s="534"/>
      <c r="L40" s="445"/>
      <c r="M40" s="514"/>
      <c r="N40" s="326"/>
      <c r="O40" s="309"/>
      <c r="Q40" s="332"/>
      <c r="R40" s="335"/>
      <c r="S40" s="130"/>
      <c r="T40" s="129"/>
      <c r="U40" s="130"/>
      <c r="V40" s="129"/>
      <c r="W40" s="130"/>
      <c r="X40" s="129"/>
      <c r="Y40" s="130"/>
      <c r="Z40" s="129"/>
      <c r="AA40" s="134"/>
      <c r="AB40" s="129"/>
      <c r="AC40" s="130"/>
      <c r="AD40" s="129"/>
      <c r="AE40" s="130"/>
      <c r="AF40" s="129"/>
      <c r="AG40" s="130"/>
      <c r="AH40" s="129"/>
      <c r="AI40" s="130"/>
      <c r="AJ40" s="129"/>
      <c r="AK40" s="130"/>
    </row>
    <row r="41" spans="1:37" s="154" customFormat="1" ht="15.6">
      <c r="A41" s="225" t="s">
        <v>38</v>
      </c>
      <c r="B41" s="219" t="s">
        <v>82</v>
      </c>
      <c r="C41" s="310"/>
      <c r="D41" s="325">
        <v>54</v>
      </c>
      <c r="E41" s="307">
        <v>82250</v>
      </c>
      <c r="F41" s="403">
        <v>13</v>
      </c>
      <c r="G41" s="518">
        <v>6323</v>
      </c>
      <c r="H41" s="535">
        <v>10</v>
      </c>
      <c r="I41" s="536">
        <v>23900</v>
      </c>
      <c r="J41" s="535">
        <v>13</v>
      </c>
      <c r="K41" s="536">
        <v>5550</v>
      </c>
      <c r="L41" s="502">
        <v>5</v>
      </c>
      <c r="M41" s="518">
        <v>9861</v>
      </c>
      <c r="N41" s="325">
        <f>SUM(F41,H41,J41,L41)</f>
        <v>41</v>
      </c>
      <c r="O41" s="307">
        <f>SUM(G41,I41,K41,M41)</f>
        <v>45634</v>
      </c>
      <c r="Q41" s="334">
        <f>N41-F41-H41-J41-L41</f>
        <v>0</v>
      </c>
      <c r="R41" s="334">
        <f>O41-G41-I41-K41-M41</f>
        <v>0</v>
      </c>
      <c r="S41" s="156"/>
      <c r="T41" s="155"/>
      <c r="U41" s="156"/>
      <c r="V41" s="155"/>
      <c r="W41" s="156"/>
      <c r="X41" s="155"/>
      <c r="Y41" s="156"/>
      <c r="Z41" s="155"/>
      <c r="AA41" s="155"/>
      <c r="AB41" s="155"/>
      <c r="AC41" s="156"/>
      <c r="AD41" s="155"/>
      <c r="AE41" s="156"/>
      <c r="AF41" s="155"/>
      <c r="AG41" s="156"/>
      <c r="AH41" s="155"/>
      <c r="AI41" s="156"/>
      <c r="AJ41" s="155"/>
      <c r="AK41" s="156"/>
    </row>
    <row r="42" spans="1:37" s="154" customFormat="1" ht="15">
      <c r="A42" s="226"/>
      <c r="B42" s="220"/>
      <c r="C42" s="311"/>
      <c r="D42" s="326"/>
      <c r="E42" s="309"/>
      <c r="F42" s="445"/>
      <c r="G42" s="514"/>
      <c r="H42" s="533"/>
      <c r="I42" s="534"/>
      <c r="J42" s="533"/>
      <c r="K42" s="534"/>
      <c r="L42" s="445"/>
      <c r="M42" s="514"/>
      <c r="N42" s="326"/>
      <c r="O42" s="309"/>
      <c r="Q42" s="337"/>
      <c r="R42" s="338"/>
      <c r="S42" s="156"/>
      <c r="T42" s="155"/>
      <c r="U42" s="156"/>
      <c r="V42" s="155"/>
      <c r="W42" s="156"/>
      <c r="X42" s="155"/>
      <c r="Y42" s="156"/>
      <c r="Z42" s="155"/>
      <c r="AA42" s="158"/>
      <c r="AB42" s="155"/>
      <c r="AC42" s="156"/>
      <c r="AD42" s="155"/>
      <c r="AE42" s="156"/>
      <c r="AF42" s="155"/>
      <c r="AG42" s="156"/>
      <c r="AH42" s="155"/>
      <c r="AI42" s="156"/>
      <c r="AJ42" s="155"/>
      <c r="AK42" s="156"/>
    </row>
    <row r="43" spans="1:37" s="154" customFormat="1" ht="15.6">
      <c r="A43" s="225" t="s">
        <v>16</v>
      </c>
      <c r="B43" s="219" t="s">
        <v>83</v>
      </c>
      <c r="C43" s="310"/>
      <c r="D43" s="325">
        <v>372</v>
      </c>
      <c r="E43" s="307">
        <v>155180</v>
      </c>
      <c r="F43" s="403">
        <v>23</v>
      </c>
      <c r="G43" s="516">
        <v>155</v>
      </c>
      <c r="H43" s="535">
        <v>109</v>
      </c>
      <c r="I43" s="536">
        <v>4033</v>
      </c>
      <c r="J43" s="535">
        <v>46</v>
      </c>
      <c r="K43" s="536">
        <v>1892</v>
      </c>
      <c r="L43" s="502">
        <v>23</v>
      </c>
      <c r="M43" s="516">
        <v>433</v>
      </c>
      <c r="N43" s="325">
        <f>SUM(F43,H43,J43,L43)</f>
        <v>201</v>
      </c>
      <c r="O43" s="307">
        <f>SUM(G43,I43,K43,M43)</f>
        <v>6513</v>
      </c>
      <c r="P43" s="159"/>
      <c r="Q43" s="334">
        <f>N43-F43-H43-J43-L43</f>
        <v>0</v>
      </c>
      <c r="R43" s="334">
        <f>O43-G43-I43-K43-M43</f>
        <v>0</v>
      </c>
      <c r="S43" s="156"/>
      <c r="T43" s="155"/>
      <c r="U43" s="156"/>
      <c r="V43" s="155"/>
      <c r="W43" s="156"/>
      <c r="X43" s="155"/>
      <c r="Y43" s="156"/>
      <c r="Z43" s="155"/>
      <c r="AA43" s="155"/>
      <c r="AB43" s="155"/>
      <c r="AC43" s="156"/>
      <c r="AD43" s="155"/>
      <c r="AE43" s="156"/>
      <c r="AF43" s="155"/>
      <c r="AG43" s="156"/>
      <c r="AH43" s="155"/>
      <c r="AI43" s="156"/>
      <c r="AJ43" s="155"/>
      <c r="AK43" s="156"/>
    </row>
    <row r="44" spans="1:37" s="111" customFormat="1" ht="15">
      <c r="A44" s="226"/>
      <c r="B44" s="220"/>
      <c r="C44" s="308"/>
      <c r="D44" s="326"/>
      <c r="E44" s="309"/>
      <c r="F44" s="445"/>
      <c r="G44" s="451"/>
      <c r="H44" s="533"/>
      <c r="I44" s="534"/>
      <c r="J44" s="533"/>
      <c r="K44" s="534"/>
      <c r="L44" s="436"/>
      <c r="M44" s="451"/>
      <c r="N44" s="326"/>
      <c r="O44" s="309"/>
      <c r="P44" s="136"/>
      <c r="Q44" s="336"/>
      <c r="R44" s="335"/>
      <c r="S44" s="130"/>
      <c r="T44" s="129"/>
      <c r="U44" s="130"/>
      <c r="V44" s="129"/>
      <c r="W44" s="130"/>
      <c r="X44" s="129"/>
      <c r="Y44" s="130"/>
      <c r="Z44" s="129"/>
      <c r="AA44" s="129"/>
      <c r="AB44" s="129"/>
      <c r="AC44" s="130"/>
      <c r="AD44" s="129"/>
      <c r="AE44" s="130"/>
      <c r="AF44" s="129"/>
      <c r="AG44" s="130"/>
      <c r="AH44" s="129"/>
      <c r="AI44" s="130"/>
      <c r="AJ44" s="129"/>
      <c r="AK44" s="130"/>
    </row>
    <row r="45" spans="1:37" s="168" customFormat="1" ht="16.2" thickBot="1">
      <c r="A45" s="230" t="s">
        <v>0</v>
      </c>
      <c r="B45" s="224" t="s">
        <v>84</v>
      </c>
      <c r="C45" s="313"/>
      <c r="D45" s="327">
        <v>1002</v>
      </c>
      <c r="E45" s="428">
        <v>580040</v>
      </c>
      <c r="F45" s="446">
        <f t="shared" ref="F45:M45" si="7">SUM(F9:F44)</f>
        <v>222</v>
      </c>
      <c r="G45" s="452">
        <f t="shared" si="7"/>
        <v>143115</v>
      </c>
      <c r="H45" s="537">
        <v>189</v>
      </c>
      <c r="I45" s="538">
        <v>43749</v>
      </c>
      <c r="J45" s="537">
        <f>SUM(J9:J43)</f>
        <v>157</v>
      </c>
      <c r="K45" s="538">
        <f>SUM(K9:K43)</f>
        <v>33111</v>
      </c>
      <c r="L45" s="441">
        <f t="shared" si="7"/>
        <v>172</v>
      </c>
      <c r="M45" s="452">
        <f t="shared" si="7"/>
        <v>33884</v>
      </c>
      <c r="N45" s="327">
        <f>SUM(N9:N44)</f>
        <v>740</v>
      </c>
      <c r="O45" s="428">
        <f>SUM(O9:O43)</f>
        <v>253860</v>
      </c>
      <c r="P45" s="164"/>
      <c r="Q45" s="334">
        <f>N45-F45-H45-J45-L45</f>
        <v>0</v>
      </c>
      <c r="R45" s="334">
        <f>O45-G45-I45-K45-M45</f>
        <v>1</v>
      </c>
      <c r="S45" s="167"/>
      <c r="T45" s="155"/>
      <c r="U45" s="167"/>
      <c r="V45" s="155"/>
      <c r="W45" s="167"/>
      <c r="X45" s="155"/>
      <c r="Y45" s="167"/>
      <c r="Z45" s="155"/>
      <c r="AA45" s="156"/>
      <c r="AB45" s="155"/>
      <c r="AC45" s="167"/>
      <c r="AD45" s="155"/>
      <c r="AE45" s="167"/>
      <c r="AF45" s="155"/>
      <c r="AG45" s="167"/>
      <c r="AH45" s="155"/>
      <c r="AI45" s="167"/>
      <c r="AJ45" s="155"/>
      <c r="AK45" s="167"/>
    </row>
    <row r="46" spans="1:37" s="111" customFormat="1" ht="15.6" thickBot="1">
      <c r="A46" s="357"/>
      <c r="B46" s="358"/>
      <c r="C46" s="359"/>
      <c r="D46" s="409"/>
      <c r="E46" s="410"/>
      <c r="F46" s="411"/>
      <c r="G46" s="440"/>
      <c r="H46" s="411"/>
      <c r="I46" s="440"/>
      <c r="J46" s="411"/>
      <c r="K46" s="501"/>
      <c r="L46" s="411"/>
      <c r="M46" s="444"/>
      <c r="N46" s="362"/>
      <c r="O46" s="363"/>
      <c r="P46" s="109"/>
      <c r="Q46" s="334"/>
      <c r="R46" s="330"/>
      <c r="S46" s="104"/>
      <c r="T46" s="104"/>
      <c r="U46" s="104"/>
      <c r="V46" s="104"/>
      <c r="W46" s="104"/>
      <c r="X46" s="104"/>
      <c r="Y46" s="104"/>
      <c r="Z46" s="104"/>
      <c r="AA46" s="104"/>
      <c r="AB46" s="104"/>
      <c r="AC46" s="104"/>
      <c r="AD46" s="104"/>
      <c r="AE46" s="104"/>
      <c r="AF46" s="104"/>
      <c r="AG46" s="104"/>
      <c r="AH46" s="104"/>
      <c r="AI46" s="104"/>
      <c r="AJ46" s="104"/>
      <c r="AK46" s="104"/>
    </row>
    <row r="47" spans="1:37" s="122" customFormat="1" ht="13.8" thickTop="1">
      <c r="A47" s="122" t="s">
        <v>118</v>
      </c>
      <c r="B47" s="353" t="s">
        <v>92</v>
      </c>
      <c r="C47" s="354"/>
      <c r="D47" s="122" t="s">
        <v>117</v>
      </c>
      <c r="G47" s="355" t="s">
        <v>93</v>
      </c>
      <c r="M47" s="122" t="s">
        <v>119</v>
      </c>
      <c r="O47" s="122" t="s">
        <v>95</v>
      </c>
    </row>
    <row r="48" spans="1:37" s="106" customFormat="1" ht="9.6">
      <c r="A48" s="179" t="s">
        <v>17</v>
      </c>
      <c r="B48" s="179"/>
      <c r="C48" s="179"/>
      <c r="D48" s="180"/>
      <c r="E48" s="180"/>
      <c r="F48" s="179"/>
      <c r="G48" s="179"/>
      <c r="H48" s="179"/>
      <c r="I48" s="181"/>
      <c r="J48" s="182"/>
      <c r="K48" s="182"/>
      <c r="L48" s="182"/>
      <c r="M48" s="182"/>
      <c r="N48" s="182"/>
      <c r="O48" s="182"/>
      <c r="P48" s="109"/>
      <c r="Q48" s="331"/>
      <c r="R48" s="331"/>
    </row>
    <row r="49" spans="1:19">
      <c r="A49" s="104" t="str">
        <f>SUMMARY!A53</f>
        <v>Note:  "R"= Renovation line item - were added to the table as of January 2013.</v>
      </c>
    </row>
    <row r="50" spans="1:19">
      <c r="N50" s="185"/>
      <c r="O50" s="185"/>
    </row>
    <row r="51" spans="1:19" s="111" customFormat="1" ht="10.199999999999999">
      <c r="A51" s="184"/>
      <c r="B51" s="184"/>
      <c r="C51" s="109"/>
      <c r="D51" s="113"/>
      <c r="E51" s="113"/>
      <c r="F51" s="109"/>
      <c r="G51" s="109"/>
      <c r="H51" s="109"/>
      <c r="I51" s="109"/>
      <c r="J51" s="109"/>
      <c r="K51" s="109"/>
      <c r="L51" s="109"/>
      <c r="M51" s="109"/>
      <c r="P51" s="109"/>
      <c r="Q51" s="332"/>
      <c r="R51" s="332"/>
    </row>
    <row r="52" spans="1:19" s="111" customFormat="1" ht="7.5" customHeight="1">
      <c r="C52" s="109"/>
      <c r="D52" s="113"/>
      <c r="E52" s="113"/>
      <c r="F52" s="109"/>
      <c r="G52" s="109"/>
      <c r="H52" s="109"/>
      <c r="I52" s="109"/>
      <c r="J52" s="109"/>
      <c r="K52" s="109"/>
      <c r="L52" s="109"/>
      <c r="M52" s="109"/>
      <c r="N52" s="109"/>
      <c r="O52" s="109"/>
      <c r="P52" s="109"/>
      <c r="Q52" s="332"/>
      <c r="R52" s="332"/>
    </row>
    <row r="53" spans="1:19" s="108" customFormat="1" ht="15">
      <c r="C53" s="105"/>
      <c r="D53" s="105"/>
      <c r="E53" s="105"/>
      <c r="F53" s="105"/>
      <c r="G53" s="105"/>
      <c r="H53" s="105"/>
      <c r="I53" s="105"/>
      <c r="J53" s="105"/>
      <c r="K53" s="105"/>
      <c r="L53" s="105"/>
      <c r="M53" s="105"/>
      <c r="N53" s="105"/>
      <c r="O53" s="105"/>
      <c r="P53" s="105"/>
      <c r="Q53" s="339"/>
      <c r="R53" s="339"/>
      <c r="S53" s="105"/>
    </row>
    <row r="54" spans="1:19" s="108" customFormat="1" ht="15">
      <c r="C54" s="561"/>
      <c r="D54" s="561"/>
      <c r="E54" s="561"/>
      <c r="F54" s="561"/>
      <c r="G54" s="561"/>
      <c r="H54" s="561"/>
      <c r="I54" s="561"/>
      <c r="J54" s="561"/>
      <c r="K54" s="561"/>
      <c r="L54" s="561"/>
      <c r="M54" s="561"/>
      <c r="N54" s="561"/>
      <c r="Q54" s="340"/>
      <c r="R54" s="340"/>
    </row>
  </sheetData>
  <mergeCells count="19">
    <mergeCell ref="A2:O2"/>
    <mergeCell ref="A6:C7"/>
    <mergeCell ref="D6:E6"/>
    <mergeCell ref="F6:G6"/>
    <mergeCell ref="H6:I6"/>
    <mergeCell ref="J6:K6"/>
    <mergeCell ref="L6:M6"/>
    <mergeCell ref="N6:O6"/>
    <mergeCell ref="AD6:AE6"/>
    <mergeCell ref="AF6:AG6"/>
    <mergeCell ref="AH6:AI6"/>
    <mergeCell ref="AJ6:AK6"/>
    <mergeCell ref="C54:N54"/>
    <mergeCell ref="R6:S6"/>
    <mergeCell ref="T6:U6"/>
    <mergeCell ref="V6:W6"/>
    <mergeCell ref="X6:Y6"/>
    <mergeCell ref="Z6:AA6"/>
    <mergeCell ref="AB6:AC6"/>
  </mergeCells>
  <pageMargins left="0.25" right="0.25" top="0.75" bottom="0.75" header="0.3" footer="0.3"/>
  <pageSetup scale="59" orientation="portrait" r:id="rId1"/>
  <colBreaks count="1" manualBreakCount="1">
    <brk id="15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K54"/>
  <sheetViews>
    <sheetView zoomScale="70" zoomScaleNormal="70" zoomScaleSheetLayoutView="70" workbookViewId="0">
      <pane xSplit="5" ySplit="7" topLeftCell="F8" activePane="bottomRight" state="frozen"/>
      <selection pane="topRight" activeCell="F1" sqref="F1"/>
      <selection pane="bottomLeft" activeCell="A8" sqref="A8"/>
      <selection pane="bottomRight"/>
    </sheetView>
  </sheetViews>
  <sheetFormatPr defaultColWidth="9.109375" defaultRowHeight="13.2"/>
  <cols>
    <col min="1" max="1" width="26.44140625" style="104" customWidth="1"/>
    <col min="2" max="2" width="3.88671875" style="104" hidden="1" customWidth="1"/>
    <col min="3" max="3" width="3.5546875" style="104" customWidth="1"/>
    <col min="4" max="4" width="7.33203125" style="183" customWidth="1"/>
    <col min="5" max="5" width="13" style="183" customWidth="1"/>
    <col min="6" max="6" width="7.33203125" style="104" customWidth="1"/>
    <col min="7" max="7" width="13" style="104" customWidth="1"/>
    <col min="8" max="8" width="7.33203125" style="104" customWidth="1"/>
    <col min="9" max="9" width="13" style="104" customWidth="1"/>
    <col min="10" max="10" width="14" style="104" bestFit="1" customWidth="1"/>
    <col min="11" max="11" width="13" style="104" customWidth="1"/>
    <col min="12" max="12" width="7.33203125" style="104" customWidth="1"/>
    <col min="13" max="13" width="13" style="104" customWidth="1"/>
    <col min="14" max="14" width="11.109375" style="104" customWidth="1"/>
    <col min="15" max="15" width="13" style="104" customWidth="1"/>
    <col min="16" max="16" width="2.88671875" style="104" customWidth="1"/>
    <col min="17" max="17" width="3" style="330" hidden="1" customWidth="1"/>
    <col min="18" max="18" width="3.33203125" style="330" hidden="1" customWidth="1"/>
    <col min="19" max="16384" width="9.109375" style="104"/>
  </cols>
  <sheetData>
    <row r="1" spans="1:37" ht="17.399999999999999">
      <c r="A1" s="453" t="s">
        <v>168</v>
      </c>
    </row>
    <row r="2" spans="1:37" s="103" customFormat="1" ht="17.399999999999999">
      <c r="A2" s="544" t="s">
        <v>34</v>
      </c>
      <c r="B2" s="544"/>
      <c r="C2" s="544"/>
      <c r="D2" s="544"/>
      <c r="E2" s="544"/>
      <c r="F2" s="544"/>
      <c r="G2" s="544"/>
      <c r="H2" s="544"/>
      <c r="I2" s="544"/>
      <c r="J2" s="544"/>
      <c r="K2" s="544"/>
      <c r="L2" s="544"/>
      <c r="M2" s="544"/>
      <c r="N2" s="544"/>
      <c r="O2" s="544"/>
      <c r="Q2" s="329"/>
      <c r="R2" s="330"/>
      <c r="S2" s="104"/>
      <c r="T2" s="104"/>
      <c r="U2" s="104"/>
      <c r="V2" s="104"/>
      <c r="W2" s="104"/>
      <c r="X2" s="104"/>
      <c r="Y2" s="104"/>
      <c r="Z2" s="104"/>
      <c r="AA2" s="104"/>
      <c r="AB2" s="104"/>
      <c r="AC2" s="104"/>
      <c r="AD2" s="104"/>
      <c r="AE2" s="104"/>
      <c r="AF2" s="104"/>
      <c r="AG2" s="104"/>
      <c r="AH2" s="104"/>
      <c r="AI2" s="104"/>
      <c r="AJ2" s="104"/>
      <c r="AK2" s="104"/>
    </row>
    <row r="3" spans="1:37" s="111" customFormat="1" ht="19.5" customHeight="1">
      <c r="A3" s="112" t="str">
        <f>SUMMARY!A8</f>
        <v>Revised: 6/04/2026</v>
      </c>
      <c r="B3" s="112"/>
      <c r="C3" s="109"/>
      <c r="D3" s="113"/>
      <c r="E3" s="113"/>
      <c r="F3" s="109"/>
      <c r="G3" s="109"/>
      <c r="H3" s="109"/>
      <c r="I3" s="110"/>
      <c r="J3" s="109"/>
      <c r="K3" s="109"/>
      <c r="L3" s="109"/>
      <c r="M3" s="109"/>
      <c r="N3" s="109"/>
      <c r="O3" s="109"/>
      <c r="P3" s="109"/>
      <c r="Q3" s="332"/>
      <c r="R3" s="330"/>
      <c r="S3" s="104"/>
      <c r="T3" s="104"/>
      <c r="U3" s="104"/>
      <c r="V3" s="104"/>
      <c r="W3" s="104"/>
      <c r="X3" s="104"/>
      <c r="Y3" s="104"/>
      <c r="Z3" s="104"/>
      <c r="AA3" s="104"/>
      <c r="AB3" s="104"/>
      <c r="AC3" s="104"/>
      <c r="AD3" s="104"/>
      <c r="AE3" s="104"/>
      <c r="AF3" s="104"/>
      <c r="AG3" s="104"/>
      <c r="AH3" s="104"/>
      <c r="AI3" s="104"/>
      <c r="AJ3" s="104"/>
      <c r="AK3" s="104"/>
    </row>
    <row r="4" spans="1:37" s="111" customFormat="1">
      <c r="A4" s="112" t="s">
        <v>3</v>
      </c>
      <c r="B4" s="112"/>
      <c r="C4" s="109"/>
      <c r="D4" s="113"/>
      <c r="E4" s="113"/>
      <c r="F4" s="109"/>
      <c r="G4" s="109"/>
      <c r="H4" s="109"/>
      <c r="I4" s="110"/>
      <c r="J4" s="109"/>
      <c r="K4" s="109"/>
      <c r="L4" s="109"/>
      <c r="M4" s="109"/>
      <c r="N4" s="109"/>
      <c r="O4" s="109"/>
      <c r="P4" s="109"/>
      <c r="Q4" s="332"/>
      <c r="R4" s="330"/>
      <c r="S4" s="104"/>
      <c r="T4" s="104"/>
      <c r="U4" s="104"/>
      <c r="V4" s="104"/>
      <c r="W4" s="104"/>
      <c r="X4" s="104"/>
      <c r="Y4" s="104"/>
      <c r="Z4" s="104"/>
      <c r="AA4" s="104"/>
      <c r="AB4" s="104"/>
      <c r="AC4" s="104"/>
      <c r="AD4" s="104"/>
      <c r="AE4" s="104"/>
      <c r="AF4" s="104"/>
      <c r="AG4" s="104"/>
      <c r="AH4" s="104"/>
      <c r="AI4" s="104"/>
      <c r="AJ4" s="104"/>
      <c r="AK4" s="104"/>
    </row>
    <row r="5" spans="1:37" s="111" customFormat="1" ht="4.95" customHeight="1" thickBot="1">
      <c r="A5" s="112"/>
      <c r="B5" s="112"/>
      <c r="C5" s="109"/>
      <c r="D5" s="113"/>
      <c r="E5" s="113"/>
      <c r="F5" s="109"/>
      <c r="G5" s="109"/>
      <c r="H5" s="109"/>
      <c r="I5" s="110"/>
      <c r="J5" s="109"/>
      <c r="K5" s="109"/>
      <c r="L5" s="109"/>
      <c r="M5" s="109"/>
      <c r="N5" s="109"/>
      <c r="O5" s="109"/>
      <c r="P5" s="109"/>
      <c r="Q5" s="332"/>
      <c r="R5" s="330"/>
      <c r="S5" s="104"/>
      <c r="T5" s="104"/>
      <c r="U5" s="104"/>
      <c r="V5" s="104"/>
      <c r="W5" s="104"/>
      <c r="X5" s="104"/>
      <c r="Y5" s="104"/>
      <c r="Z5" s="104"/>
      <c r="AA5" s="104"/>
      <c r="AB5" s="104"/>
      <c r="AC5" s="104"/>
      <c r="AD5" s="104"/>
      <c r="AE5" s="104"/>
      <c r="AF5" s="104"/>
      <c r="AG5" s="104"/>
      <c r="AH5" s="104"/>
      <c r="AI5" s="104"/>
      <c r="AJ5" s="104"/>
      <c r="AK5" s="104"/>
    </row>
    <row r="6" spans="1:37" s="111" customFormat="1" ht="15" customHeight="1" thickTop="1">
      <c r="A6" s="545" t="s">
        <v>4</v>
      </c>
      <c r="B6" s="546"/>
      <c r="C6" s="547"/>
      <c r="D6" s="551" t="s">
        <v>167</v>
      </c>
      <c r="E6" s="552"/>
      <c r="F6" s="553" t="s">
        <v>172</v>
      </c>
      <c r="G6" s="554"/>
      <c r="H6" s="555" t="s">
        <v>171</v>
      </c>
      <c r="I6" s="555"/>
      <c r="J6" s="553" t="s">
        <v>170</v>
      </c>
      <c r="K6" s="554"/>
      <c r="L6" s="553" t="s">
        <v>169</v>
      </c>
      <c r="M6" s="556"/>
      <c r="N6" s="557" t="s">
        <v>179</v>
      </c>
      <c r="O6" s="558"/>
      <c r="Q6" s="332"/>
      <c r="R6" s="559"/>
      <c r="S6" s="559"/>
      <c r="T6" s="559"/>
      <c r="U6" s="559"/>
      <c r="V6" s="559"/>
      <c r="W6" s="559"/>
      <c r="X6" s="559"/>
      <c r="Y6" s="559"/>
      <c r="Z6" s="560"/>
      <c r="AA6" s="560"/>
      <c r="AB6" s="559"/>
      <c r="AC6" s="559"/>
      <c r="AD6" s="559"/>
      <c r="AE6" s="559"/>
      <c r="AF6" s="559"/>
      <c r="AG6" s="559"/>
      <c r="AH6" s="559"/>
      <c r="AI6" s="559"/>
      <c r="AJ6" s="560"/>
      <c r="AK6" s="560"/>
    </row>
    <row r="7" spans="1:37" s="111" customFormat="1" ht="11.1" customHeight="1">
      <c r="A7" s="548"/>
      <c r="B7" s="549"/>
      <c r="C7" s="550"/>
      <c r="D7" s="400" t="s">
        <v>2</v>
      </c>
      <c r="E7" s="400" t="s">
        <v>5</v>
      </c>
      <c r="F7" s="116" t="s">
        <v>2</v>
      </c>
      <c r="G7" s="438" t="s">
        <v>5</v>
      </c>
      <c r="H7" s="116" t="s">
        <v>2</v>
      </c>
      <c r="I7" s="438" t="s">
        <v>5</v>
      </c>
      <c r="J7" s="116" t="s">
        <v>2</v>
      </c>
      <c r="K7" s="495" t="s">
        <v>5</v>
      </c>
      <c r="L7" s="116" t="s">
        <v>2</v>
      </c>
      <c r="M7" s="442" t="s">
        <v>5</v>
      </c>
      <c r="N7" s="117" t="s">
        <v>2</v>
      </c>
      <c r="O7" s="118" t="s">
        <v>5</v>
      </c>
      <c r="Q7" s="332" t="s">
        <v>86</v>
      </c>
      <c r="R7" s="333"/>
      <c r="S7" s="110"/>
      <c r="T7" s="110"/>
      <c r="U7" s="110"/>
      <c r="V7" s="110"/>
      <c r="W7" s="110"/>
      <c r="X7" s="110"/>
      <c r="Y7" s="110"/>
      <c r="Z7" s="110"/>
      <c r="AA7" s="110"/>
      <c r="AB7" s="110"/>
      <c r="AC7" s="110"/>
      <c r="AD7" s="110"/>
      <c r="AE7" s="110"/>
      <c r="AF7" s="110"/>
      <c r="AG7" s="110"/>
      <c r="AH7" s="110"/>
      <c r="AI7" s="110"/>
      <c r="AJ7" s="110"/>
      <c r="AK7" s="110"/>
    </row>
    <row r="8" spans="1:37" s="111" customFormat="1" ht="7.5" customHeight="1">
      <c r="A8" s="119"/>
      <c r="B8" s="217"/>
      <c r="C8" s="315"/>
      <c r="D8" s="412"/>
      <c r="E8" s="413"/>
      <c r="F8" s="435"/>
      <c r="G8" s="439"/>
      <c r="H8" s="435"/>
      <c r="I8" s="496"/>
      <c r="J8" s="435"/>
      <c r="K8" s="439"/>
      <c r="L8" s="435"/>
      <c r="M8" s="443"/>
      <c r="N8" s="324"/>
      <c r="O8" s="191"/>
      <c r="Q8" s="332"/>
      <c r="R8" s="332"/>
      <c r="S8" s="109"/>
      <c r="T8" s="109"/>
      <c r="U8" s="109"/>
      <c r="V8" s="109"/>
      <c r="W8" s="109"/>
      <c r="X8" s="109"/>
      <c r="Y8" s="109"/>
      <c r="Z8" s="109"/>
      <c r="AA8" s="109"/>
      <c r="AB8" s="109"/>
      <c r="AC8" s="109"/>
      <c r="AD8" s="109"/>
      <c r="AE8" s="109"/>
      <c r="AF8" s="109"/>
      <c r="AG8" s="109"/>
      <c r="AH8" s="109"/>
      <c r="AI8" s="109"/>
      <c r="AJ8" s="109"/>
      <c r="AK8" s="109"/>
    </row>
    <row r="9" spans="1:37" s="111" customFormat="1" ht="15">
      <c r="A9" s="225" t="s">
        <v>1</v>
      </c>
      <c r="B9" s="273" t="s">
        <v>66</v>
      </c>
      <c r="C9" s="352" t="s">
        <v>6</v>
      </c>
      <c r="D9" s="406">
        <v>295</v>
      </c>
      <c r="E9" s="407">
        <v>89181</v>
      </c>
      <c r="F9" s="403">
        <v>80</v>
      </c>
      <c r="G9" s="513">
        <v>23577</v>
      </c>
      <c r="H9" s="520">
        <v>69</v>
      </c>
      <c r="I9" s="513">
        <v>25863</v>
      </c>
      <c r="J9" s="502">
        <v>82</v>
      </c>
      <c r="K9" s="512">
        <v>25505</v>
      </c>
      <c r="L9" s="502">
        <v>62</v>
      </c>
      <c r="M9" s="512">
        <v>18238</v>
      </c>
      <c r="N9" s="325">
        <f>SUM(F9,H9,J9,L9)</f>
        <v>293</v>
      </c>
      <c r="O9" s="307">
        <f t="shared" ref="N9:O11" si="0">SUM(G9,I9,K9,M9)</f>
        <v>93183</v>
      </c>
      <c r="P9" s="127"/>
      <c r="Q9" s="334">
        <f>N9-F9-H9-J9-L9</f>
        <v>0</v>
      </c>
      <c r="R9" s="334">
        <f>O9-G9-I9-K9-M9</f>
        <v>0</v>
      </c>
      <c r="S9" s="128"/>
      <c r="T9" s="129"/>
      <c r="U9" s="128"/>
      <c r="V9" s="129"/>
      <c r="W9" s="128"/>
      <c r="X9" s="129"/>
      <c r="Y9" s="128"/>
      <c r="Z9" s="129"/>
      <c r="AA9" s="129"/>
      <c r="AB9" s="129"/>
      <c r="AC9" s="128"/>
      <c r="AD9" s="129"/>
      <c r="AE9" s="128"/>
      <c r="AF9" s="129"/>
      <c r="AG9" s="128"/>
      <c r="AH9" s="129"/>
      <c r="AI9" s="128"/>
      <c r="AJ9" s="129"/>
      <c r="AK9" s="128"/>
    </row>
    <row r="10" spans="1:37" s="111" customFormat="1" ht="15">
      <c r="A10" s="225"/>
      <c r="B10" s="287" t="s">
        <v>67</v>
      </c>
      <c r="C10" s="352" t="s">
        <v>7</v>
      </c>
      <c r="D10" s="406">
        <v>116</v>
      </c>
      <c r="E10" s="407">
        <v>6755</v>
      </c>
      <c r="F10" s="403">
        <v>11</v>
      </c>
      <c r="G10" s="513">
        <v>411</v>
      </c>
      <c r="H10" s="520">
        <v>25</v>
      </c>
      <c r="I10" s="513">
        <v>1749</v>
      </c>
      <c r="J10" s="502">
        <v>25</v>
      </c>
      <c r="K10" s="512">
        <v>2122</v>
      </c>
      <c r="L10" s="502">
        <v>14</v>
      </c>
      <c r="M10" s="512">
        <v>835</v>
      </c>
      <c r="N10" s="325">
        <f t="shared" si="0"/>
        <v>75</v>
      </c>
      <c r="O10" s="307">
        <f t="shared" si="0"/>
        <v>5117</v>
      </c>
      <c r="Q10" s="334">
        <f>N10-F10-H10-J10-L10</f>
        <v>0</v>
      </c>
      <c r="R10" s="334">
        <f>O10-G10-I10-K10-M10</f>
        <v>0</v>
      </c>
      <c r="S10" s="130"/>
      <c r="T10" s="129"/>
      <c r="U10" s="130"/>
      <c r="V10" s="129"/>
      <c r="W10" s="130"/>
      <c r="X10" s="129"/>
      <c r="Y10" s="130"/>
      <c r="Z10" s="129"/>
      <c r="AA10" s="129"/>
      <c r="AB10" s="129"/>
      <c r="AC10" s="130"/>
      <c r="AD10" s="129"/>
      <c r="AE10" s="130"/>
      <c r="AF10" s="129"/>
      <c r="AG10" s="130"/>
      <c r="AH10" s="129"/>
      <c r="AI10" s="130"/>
      <c r="AJ10" s="129"/>
      <c r="AK10" s="130"/>
    </row>
    <row r="11" spans="1:37" s="111" customFormat="1" ht="15">
      <c r="A11" s="225"/>
      <c r="B11" s="219"/>
      <c r="C11" s="352" t="s">
        <v>90</v>
      </c>
      <c r="D11" s="406">
        <v>33</v>
      </c>
      <c r="E11" s="407">
        <v>2690</v>
      </c>
      <c r="F11" s="403">
        <v>9</v>
      </c>
      <c r="G11" s="513">
        <v>449</v>
      </c>
      <c r="H11" s="520">
        <v>8</v>
      </c>
      <c r="I11" s="513">
        <v>513</v>
      </c>
      <c r="J11" s="502">
        <v>15</v>
      </c>
      <c r="K11" s="512">
        <v>499</v>
      </c>
      <c r="L11" s="502">
        <v>7</v>
      </c>
      <c r="M11" s="512">
        <v>292</v>
      </c>
      <c r="N11" s="325">
        <f t="shared" si="0"/>
        <v>39</v>
      </c>
      <c r="O11" s="307">
        <f t="shared" si="0"/>
        <v>1753</v>
      </c>
      <c r="Q11" s="334"/>
      <c r="R11" s="334"/>
      <c r="S11" s="130"/>
      <c r="T11" s="129"/>
      <c r="U11" s="130"/>
      <c r="V11" s="129"/>
      <c r="W11" s="130"/>
      <c r="X11" s="129"/>
      <c r="Y11" s="130"/>
      <c r="Z11" s="129"/>
      <c r="AA11" s="129"/>
      <c r="AB11" s="129"/>
      <c r="AC11" s="130"/>
      <c r="AD11" s="129"/>
      <c r="AE11" s="130"/>
      <c r="AF11" s="129"/>
      <c r="AG11" s="130"/>
      <c r="AH11" s="129"/>
      <c r="AI11" s="130"/>
      <c r="AJ11" s="129"/>
      <c r="AK11" s="130"/>
    </row>
    <row r="12" spans="1:37" s="111" customFormat="1" ht="15">
      <c r="A12" s="226"/>
      <c r="B12" s="220"/>
      <c r="C12" s="131"/>
      <c r="D12" s="406"/>
      <c r="E12" s="407"/>
      <c r="F12" s="445"/>
      <c r="G12" s="514"/>
      <c r="H12" s="445"/>
      <c r="I12" s="515"/>
      <c r="J12" s="445"/>
      <c r="K12" s="514"/>
      <c r="L12" s="445"/>
      <c r="M12" s="514"/>
      <c r="N12" s="326"/>
      <c r="O12" s="309"/>
      <c r="Q12" s="332"/>
      <c r="R12" s="335"/>
      <c r="S12" s="130"/>
      <c r="T12" s="129"/>
      <c r="U12" s="130"/>
      <c r="V12" s="129"/>
      <c r="W12" s="130"/>
      <c r="X12" s="129"/>
      <c r="Y12" s="130"/>
      <c r="Z12" s="129"/>
      <c r="AA12" s="134"/>
      <c r="AB12" s="129"/>
      <c r="AC12" s="130"/>
      <c r="AD12" s="129"/>
      <c r="AE12" s="130"/>
      <c r="AF12" s="129"/>
      <c r="AG12" s="130"/>
      <c r="AH12" s="129"/>
      <c r="AI12" s="130"/>
      <c r="AJ12" s="129"/>
      <c r="AK12" s="130"/>
    </row>
    <row r="13" spans="1:37" s="111" customFormat="1" ht="15">
      <c r="A13" s="225" t="s">
        <v>8</v>
      </c>
      <c r="B13" s="273" t="s">
        <v>68</v>
      </c>
      <c r="C13" s="352" t="s">
        <v>6</v>
      </c>
      <c r="D13" s="406">
        <v>0</v>
      </c>
      <c r="E13" s="407">
        <v>0</v>
      </c>
      <c r="F13" s="437">
        <v>0</v>
      </c>
      <c r="G13" s="512">
        <v>0</v>
      </c>
      <c r="H13" s="437">
        <v>0</v>
      </c>
      <c r="I13" s="513">
        <v>0</v>
      </c>
      <c r="J13" s="437">
        <v>0</v>
      </c>
      <c r="K13" s="513">
        <v>0</v>
      </c>
      <c r="L13" s="437">
        <v>0</v>
      </c>
      <c r="M13" s="512">
        <v>0</v>
      </c>
      <c r="N13" s="325">
        <f t="shared" ref="N13:O15" si="1">SUM(F13,H13,J13,L13)</f>
        <v>0</v>
      </c>
      <c r="O13" s="307">
        <f t="shared" si="1"/>
        <v>0</v>
      </c>
      <c r="Q13" s="334">
        <f>N13-F13-H13-J13-L13</f>
        <v>0</v>
      </c>
      <c r="R13" s="334">
        <f>O13-G13-I13-K13-M13</f>
        <v>0</v>
      </c>
      <c r="S13" s="130"/>
      <c r="T13" s="129"/>
      <c r="U13" s="130"/>
      <c r="V13" s="129"/>
      <c r="W13" s="130"/>
      <c r="X13" s="129"/>
      <c r="Y13" s="130"/>
      <c r="Z13" s="129"/>
      <c r="AA13" s="129"/>
      <c r="AB13" s="129"/>
      <c r="AC13" s="130"/>
      <c r="AD13" s="129"/>
      <c r="AE13" s="130"/>
      <c r="AF13" s="129"/>
      <c r="AG13" s="130"/>
      <c r="AH13" s="129"/>
      <c r="AI13" s="130"/>
      <c r="AJ13" s="129"/>
      <c r="AK13" s="130"/>
    </row>
    <row r="14" spans="1:37" s="111" customFormat="1" ht="15">
      <c r="A14" s="225" t="s">
        <v>9</v>
      </c>
      <c r="B14" s="287" t="s">
        <v>69</v>
      </c>
      <c r="C14" s="352" t="s">
        <v>7</v>
      </c>
      <c r="D14" s="406">
        <v>0</v>
      </c>
      <c r="E14" s="407">
        <v>0</v>
      </c>
      <c r="F14" s="437">
        <v>0</v>
      </c>
      <c r="G14" s="512">
        <v>0</v>
      </c>
      <c r="H14" s="437">
        <v>0</v>
      </c>
      <c r="I14" s="513">
        <v>0</v>
      </c>
      <c r="J14" s="437">
        <v>0</v>
      </c>
      <c r="K14" s="513">
        <v>0</v>
      </c>
      <c r="L14" s="437">
        <v>0</v>
      </c>
      <c r="M14" s="512">
        <v>0</v>
      </c>
      <c r="N14" s="325">
        <f t="shared" si="1"/>
        <v>0</v>
      </c>
      <c r="O14" s="307">
        <f t="shared" si="1"/>
        <v>0</v>
      </c>
      <c r="Q14" s="334">
        <f>N14-F14-H14-J14-L14</f>
        <v>0</v>
      </c>
      <c r="R14" s="334">
        <f>O14-G14-I14-K14-M14</f>
        <v>0</v>
      </c>
      <c r="S14" s="130"/>
      <c r="T14" s="129"/>
      <c r="U14" s="130"/>
      <c r="V14" s="129"/>
      <c r="W14" s="130"/>
      <c r="X14" s="129"/>
      <c r="Y14" s="130"/>
      <c r="Z14" s="129"/>
      <c r="AA14" s="129"/>
      <c r="AB14" s="129"/>
      <c r="AC14" s="130"/>
      <c r="AD14" s="129"/>
      <c r="AE14" s="130"/>
      <c r="AF14" s="129"/>
      <c r="AG14" s="130"/>
      <c r="AH14" s="129"/>
      <c r="AI14" s="130"/>
      <c r="AJ14" s="129"/>
      <c r="AK14" s="130"/>
    </row>
    <row r="15" spans="1:37" s="111" customFormat="1" ht="15">
      <c r="A15" s="225"/>
      <c r="B15" s="219"/>
      <c r="C15" s="352" t="s">
        <v>90</v>
      </c>
      <c r="D15" s="406">
        <v>0</v>
      </c>
      <c r="E15" s="407">
        <v>0</v>
      </c>
      <c r="F15" s="437">
        <v>0</v>
      </c>
      <c r="G15" s="512">
        <v>0</v>
      </c>
      <c r="H15" s="437">
        <v>0</v>
      </c>
      <c r="I15" s="513">
        <v>0</v>
      </c>
      <c r="J15" s="437">
        <v>0</v>
      </c>
      <c r="K15" s="513">
        <v>0</v>
      </c>
      <c r="L15" s="437">
        <v>0</v>
      </c>
      <c r="M15" s="512">
        <v>0</v>
      </c>
      <c r="N15" s="325">
        <f t="shared" si="1"/>
        <v>0</v>
      </c>
      <c r="O15" s="307">
        <f t="shared" si="1"/>
        <v>0</v>
      </c>
      <c r="Q15" s="334"/>
      <c r="R15" s="334"/>
      <c r="S15" s="130"/>
      <c r="T15" s="129"/>
      <c r="U15" s="130"/>
      <c r="V15" s="129"/>
      <c r="W15" s="130"/>
      <c r="X15" s="129"/>
      <c r="Y15" s="130"/>
      <c r="Z15" s="129"/>
      <c r="AA15" s="129"/>
      <c r="AB15" s="129"/>
      <c r="AC15" s="130"/>
      <c r="AD15" s="129"/>
      <c r="AE15" s="130"/>
      <c r="AF15" s="129"/>
      <c r="AG15" s="130"/>
      <c r="AH15" s="129"/>
      <c r="AI15" s="130"/>
      <c r="AJ15" s="129"/>
      <c r="AK15" s="130"/>
    </row>
    <row r="16" spans="1:37" s="111" customFormat="1" ht="15">
      <c r="A16" s="226"/>
      <c r="B16" s="220"/>
      <c r="C16" s="131"/>
      <c r="D16" s="406"/>
      <c r="E16" s="407"/>
      <c r="F16" s="445"/>
      <c r="G16" s="514"/>
      <c r="H16" s="445"/>
      <c r="I16" s="515"/>
      <c r="J16" s="445"/>
      <c r="K16" s="515"/>
      <c r="L16" s="445"/>
      <c r="M16" s="514"/>
      <c r="N16" s="326"/>
      <c r="O16" s="309"/>
      <c r="Q16" s="332"/>
      <c r="R16" s="335"/>
      <c r="S16" s="130"/>
      <c r="T16" s="129"/>
      <c r="U16" s="130"/>
      <c r="V16" s="129"/>
      <c r="W16" s="130"/>
      <c r="X16" s="129"/>
      <c r="Y16" s="130"/>
      <c r="Z16" s="129"/>
      <c r="AA16" s="134"/>
      <c r="AB16" s="129"/>
      <c r="AC16" s="130"/>
      <c r="AD16" s="129"/>
      <c r="AE16" s="130"/>
      <c r="AF16" s="129"/>
      <c r="AG16" s="130"/>
      <c r="AH16" s="129"/>
      <c r="AI16" s="130"/>
      <c r="AJ16" s="129"/>
      <c r="AK16" s="130"/>
    </row>
    <row r="17" spans="1:37" s="111" customFormat="1" ht="15">
      <c r="A17" s="225" t="s">
        <v>10</v>
      </c>
      <c r="B17" s="273" t="s">
        <v>70</v>
      </c>
      <c r="C17" s="352" t="s">
        <v>6</v>
      </c>
      <c r="D17" s="406">
        <v>0</v>
      </c>
      <c r="E17" s="407">
        <v>0</v>
      </c>
      <c r="F17" s="437">
        <v>0</v>
      </c>
      <c r="G17" s="512">
        <v>0</v>
      </c>
      <c r="H17" s="437">
        <v>0</v>
      </c>
      <c r="I17" s="513">
        <v>0</v>
      </c>
      <c r="J17" s="437">
        <v>0</v>
      </c>
      <c r="K17" s="513">
        <v>0</v>
      </c>
      <c r="L17" s="437">
        <v>0</v>
      </c>
      <c r="M17" s="512">
        <v>0</v>
      </c>
      <c r="N17" s="325">
        <f t="shared" ref="N17:O23" si="2">SUM(F17,H17,J17,L17)</f>
        <v>0</v>
      </c>
      <c r="O17" s="307">
        <f t="shared" si="2"/>
        <v>0</v>
      </c>
      <c r="Q17" s="334">
        <f>N17-F17-H17-J17-L17</f>
        <v>0</v>
      </c>
      <c r="R17" s="334">
        <f>O17-G17-I17-K17-M17</f>
        <v>0</v>
      </c>
      <c r="S17" s="130"/>
      <c r="T17" s="129"/>
      <c r="U17" s="130"/>
      <c r="V17" s="129"/>
      <c r="W17" s="130"/>
      <c r="X17" s="129"/>
      <c r="Y17" s="130"/>
      <c r="Z17" s="129"/>
      <c r="AA17" s="129"/>
      <c r="AB17" s="129"/>
      <c r="AC17" s="130"/>
      <c r="AD17" s="129"/>
      <c r="AE17" s="130"/>
      <c r="AF17" s="129"/>
      <c r="AG17" s="130"/>
      <c r="AH17" s="129"/>
      <c r="AI17" s="130"/>
      <c r="AJ17" s="129"/>
      <c r="AK17" s="130"/>
    </row>
    <row r="18" spans="1:37" s="111" customFormat="1" ht="15">
      <c r="A18" s="225"/>
      <c r="B18" s="287" t="s">
        <v>71</v>
      </c>
      <c r="C18" s="352" t="s">
        <v>7</v>
      </c>
      <c r="D18" s="406">
        <v>0</v>
      </c>
      <c r="E18" s="407">
        <v>0</v>
      </c>
      <c r="F18" s="437">
        <v>0</v>
      </c>
      <c r="G18" s="512">
        <v>0</v>
      </c>
      <c r="H18" s="437">
        <v>0</v>
      </c>
      <c r="I18" s="513">
        <v>0</v>
      </c>
      <c r="J18" s="437">
        <v>0</v>
      </c>
      <c r="K18" s="513">
        <v>0</v>
      </c>
      <c r="L18" s="437">
        <v>0</v>
      </c>
      <c r="M18" s="512">
        <v>0</v>
      </c>
      <c r="N18" s="325">
        <f t="shared" si="2"/>
        <v>0</v>
      </c>
      <c r="O18" s="307">
        <f t="shared" si="2"/>
        <v>0</v>
      </c>
      <c r="Q18" s="334">
        <f>N18-F18-H18-J18-L18</f>
        <v>0</v>
      </c>
      <c r="R18" s="334">
        <f>O18-G18-I18-K18-M18</f>
        <v>0</v>
      </c>
      <c r="S18" s="130"/>
      <c r="T18" s="129"/>
      <c r="U18" s="130"/>
      <c r="V18" s="129"/>
      <c r="W18" s="130"/>
      <c r="X18" s="129"/>
      <c r="Y18" s="130"/>
      <c r="Z18" s="129"/>
      <c r="AA18" s="129"/>
      <c r="AB18" s="129"/>
      <c r="AC18" s="130"/>
      <c r="AD18" s="129"/>
      <c r="AE18" s="130"/>
      <c r="AF18" s="129"/>
      <c r="AG18" s="130"/>
      <c r="AH18" s="129"/>
      <c r="AI18" s="130"/>
      <c r="AJ18" s="129"/>
      <c r="AK18" s="130"/>
    </row>
    <row r="19" spans="1:37" s="111" customFormat="1" ht="15">
      <c r="A19" s="225"/>
      <c r="B19" s="219"/>
      <c r="C19" s="352" t="s">
        <v>90</v>
      </c>
      <c r="D19" s="406">
        <v>0</v>
      </c>
      <c r="E19" s="407">
        <v>0</v>
      </c>
      <c r="F19" s="437">
        <v>0</v>
      </c>
      <c r="G19" s="512">
        <v>0</v>
      </c>
      <c r="H19" s="437">
        <v>0</v>
      </c>
      <c r="I19" s="513">
        <v>0</v>
      </c>
      <c r="J19" s="437">
        <v>0</v>
      </c>
      <c r="K19" s="513">
        <v>0</v>
      </c>
      <c r="L19" s="437">
        <v>0</v>
      </c>
      <c r="M19" s="512">
        <v>0</v>
      </c>
      <c r="N19" s="325">
        <f t="shared" si="2"/>
        <v>0</v>
      </c>
      <c r="O19" s="307">
        <f t="shared" si="2"/>
        <v>0</v>
      </c>
      <c r="Q19" s="334"/>
      <c r="R19" s="334"/>
      <c r="S19" s="130"/>
      <c r="T19" s="129"/>
      <c r="U19" s="130"/>
      <c r="V19" s="129"/>
      <c r="W19" s="130"/>
      <c r="X19" s="129"/>
      <c r="Y19" s="130"/>
      <c r="Z19" s="129"/>
      <c r="AA19" s="129"/>
      <c r="AB19" s="129"/>
      <c r="AC19" s="130"/>
      <c r="AD19" s="129"/>
      <c r="AE19" s="130"/>
      <c r="AF19" s="129"/>
      <c r="AG19" s="130"/>
      <c r="AH19" s="129"/>
      <c r="AI19" s="130"/>
      <c r="AJ19" s="129"/>
      <c r="AK19" s="130"/>
    </row>
    <row r="20" spans="1:37" s="111" customFormat="1" ht="15">
      <c r="A20" s="226"/>
      <c r="B20" s="220"/>
      <c r="C20" s="131"/>
      <c r="D20" s="406">
        <v>0</v>
      </c>
      <c r="E20" s="407"/>
      <c r="F20" s="445"/>
      <c r="G20" s="514"/>
      <c r="H20" s="445"/>
      <c r="I20" s="515"/>
      <c r="J20" s="445"/>
      <c r="K20" s="515"/>
      <c r="L20" s="445"/>
      <c r="M20" s="514"/>
      <c r="N20" s="326">
        <f t="shared" si="2"/>
        <v>0</v>
      </c>
      <c r="O20" s="309"/>
      <c r="Q20" s="332"/>
      <c r="R20" s="335"/>
      <c r="S20" s="130"/>
      <c r="T20" s="129"/>
      <c r="U20" s="130"/>
      <c r="V20" s="129"/>
      <c r="W20" s="130"/>
      <c r="X20" s="129"/>
      <c r="Y20" s="130"/>
      <c r="Z20" s="129"/>
      <c r="AA20" s="134"/>
      <c r="AB20" s="129"/>
      <c r="AC20" s="130"/>
      <c r="AD20" s="129"/>
      <c r="AE20" s="130"/>
      <c r="AF20" s="129"/>
      <c r="AG20" s="130"/>
      <c r="AH20" s="129"/>
      <c r="AI20" s="130"/>
      <c r="AJ20" s="129"/>
      <c r="AK20" s="130"/>
    </row>
    <row r="21" spans="1:37" s="111" customFormat="1" ht="15">
      <c r="A21" s="225" t="s">
        <v>11</v>
      </c>
      <c r="B21" s="273" t="s">
        <v>72</v>
      </c>
      <c r="C21" s="352" t="s">
        <v>6</v>
      </c>
      <c r="D21" s="406">
        <v>0</v>
      </c>
      <c r="E21" s="407">
        <v>0</v>
      </c>
      <c r="F21" s="437">
        <v>0</v>
      </c>
      <c r="G21" s="512">
        <v>0</v>
      </c>
      <c r="H21" s="437">
        <v>0</v>
      </c>
      <c r="I21" s="513">
        <v>0</v>
      </c>
      <c r="J21" s="437">
        <v>0</v>
      </c>
      <c r="K21" s="513">
        <v>0</v>
      </c>
      <c r="L21" s="437">
        <v>0</v>
      </c>
      <c r="M21" s="512">
        <v>0</v>
      </c>
      <c r="N21" s="325">
        <f t="shared" si="2"/>
        <v>0</v>
      </c>
      <c r="O21" s="307">
        <f t="shared" si="2"/>
        <v>0</v>
      </c>
      <c r="Q21" s="334">
        <f>N21-F21-H21-J21-L21</f>
        <v>0</v>
      </c>
      <c r="R21" s="334">
        <f>O21-G21-I21-K21-M21</f>
        <v>0</v>
      </c>
      <c r="S21" s="130"/>
      <c r="T21" s="129"/>
      <c r="U21" s="130"/>
      <c r="V21" s="129"/>
      <c r="W21" s="130"/>
      <c r="X21" s="129"/>
      <c r="Y21" s="130"/>
      <c r="Z21" s="129"/>
      <c r="AA21" s="129"/>
      <c r="AB21" s="129"/>
      <c r="AC21" s="130"/>
      <c r="AD21" s="129"/>
      <c r="AE21" s="130"/>
      <c r="AF21" s="129"/>
      <c r="AG21" s="130"/>
      <c r="AH21" s="129"/>
      <c r="AI21" s="130"/>
      <c r="AJ21" s="129"/>
      <c r="AK21" s="130"/>
    </row>
    <row r="22" spans="1:37" s="111" customFormat="1" ht="15">
      <c r="A22" s="225"/>
      <c r="B22" s="287" t="s">
        <v>73</v>
      </c>
      <c r="C22" s="352" t="s">
        <v>7</v>
      </c>
      <c r="D22" s="406">
        <v>0</v>
      </c>
      <c r="E22" s="407">
        <v>0</v>
      </c>
      <c r="F22" s="437">
        <v>0</v>
      </c>
      <c r="G22" s="512">
        <v>0</v>
      </c>
      <c r="H22" s="437">
        <v>0</v>
      </c>
      <c r="I22" s="513">
        <v>0</v>
      </c>
      <c r="J22" s="437">
        <v>0</v>
      </c>
      <c r="K22" s="513">
        <v>0</v>
      </c>
      <c r="L22" s="437">
        <v>0</v>
      </c>
      <c r="M22" s="512">
        <v>0</v>
      </c>
      <c r="N22" s="325">
        <f t="shared" si="2"/>
        <v>0</v>
      </c>
      <c r="O22" s="307">
        <f t="shared" si="2"/>
        <v>0</v>
      </c>
      <c r="Q22" s="334">
        <f>N22-F22-H22-J22-L22</f>
        <v>0</v>
      </c>
      <c r="R22" s="334">
        <f>O22-G22-I22-K22-M22</f>
        <v>0</v>
      </c>
      <c r="S22" s="130"/>
      <c r="T22" s="129"/>
      <c r="U22" s="130"/>
      <c r="V22" s="129"/>
      <c r="W22" s="130"/>
      <c r="X22" s="129"/>
      <c r="Y22" s="130"/>
      <c r="Z22" s="129"/>
      <c r="AA22" s="129"/>
      <c r="AB22" s="129"/>
      <c r="AC22" s="130"/>
      <c r="AD22" s="129"/>
      <c r="AE22" s="130"/>
      <c r="AF22" s="129"/>
      <c r="AG22" s="130"/>
      <c r="AH22" s="129"/>
      <c r="AI22" s="130"/>
      <c r="AJ22" s="129"/>
      <c r="AK22" s="130"/>
    </row>
    <row r="23" spans="1:37" s="111" customFormat="1" ht="15">
      <c r="A23" s="225"/>
      <c r="B23" s="219"/>
      <c r="C23" s="352" t="s">
        <v>90</v>
      </c>
      <c r="D23" s="406">
        <v>0</v>
      </c>
      <c r="E23" s="407">
        <v>0</v>
      </c>
      <c r="F23" s="437">
        <v>0</v>
      </c>
      <c r="G23" s="512">
        <v>0</v>
      </c>
      <c r="H23" s="437">
        <v>0</v>
      </c>
      <c r="I23" s="513">
        <v>0</v>
      </c>
      <c r="J23" s="437">
        <v>0</v>
      </c>
      <c r="K23" s="513">
        <v>0</v>
      </c>
      <c r="L23" s="437">
        <v>0</v>
      </c>
      <c r="M23" s="512">
        <v>0</v>
      </c>
      <c r="N23" s="325">
        <f t="shared" si="2"/>
        <v>0</v>
      </c>
      <c r="O23" s="307">
        <f t="shared" si="2"/>
        <v>0</v>
      </c>
      <c r="Q23" s="334"/>
      <c r="R23" s="334"/>
      <c r="S23" s="130"/>
      <c r="T23" s="129"/>
      <c r="U23" s="130"/>
      <c r="V23" s="129"/>
      <c r="W23" s="130"/>
      <c r="X23" s="129"/>
      <c r="Y23" s="130"/>
      <c r="Z23" s="129"/>
      <c r="AA23" s="129"/>
      <c r="AB23" s="129"/>
      <c r="AC23" s="130"/>
      <c r="AD23" s="129"/>
      <c r="AE23" s="130"/>
      <c r="AF23" s="129"/>
      <c r="AG23" s="130"/>
      <c r="AH23" s="129"/>
      <c r="AI23" s="130"/>
      <c r="AJ23" s="129"/>
      <c r="AK23" s="130"/>
    </row>
    <row r="24" spans="1:37" s="111" customFormat="1" ht="15">
      <c r="A24" s="226"/>
      <c r="B24" s="220"/>
      <c r="C24" s="131"/>
      <c r="D24" s="406"/>
      <c r="E24" s="407"/>
      <c r="F24" s="445"/>
      <c r="G24" s="514"/>
      <c r="H24" s="445"/>
      <c r="I24" s="515"/>
      <c r="J24" s="445"/>
      <c r="K24" s="514"/>
      <c r="L24" s="445"/>
      <c r="M24" s="514"/>
      <c r="N24" s="326"/>
      <c r="O24" s="309"/>
      <c r="Q24" s="332"/>
      <c r="R24" s="335"/>
      <c r="S24" s="130"/>
      <c r="T24" s="129"/>
      <c r="U24" s="130"/>
      <c r="V24" s="129"/>
      <c r="W24" s="130"/>
      <c r="X24" s="129"/>
      <c r="Y24" s="130"/>
      <c r="Z24" s="129"/>
      <c r="AA24" s="134"/>
      <c r="AB24" s="129"/>
      <c r="AC24" s="130"/>
      <c r="AD24" s="129"/>
      <c r="AE24" s="130"/>
      <c r="AF24" s="129"/>
      <c r="AG24" s="130"/>
      <c r="AH24" s="129"/>
      <c r="AI24" s="130"/>
      <c r="AJ24" s="129"/>
      <c r="AK24" s="130"/>
    </row>
    <row r="25" spans="1:37" s="111" customFormat="1" ht="15">
      <c r="A25" s="225" t="s">
        <v>12</v>
      </c>
      <c r="B25" s="273" t="s">
        <v>74</v>
      </c>
      <c r="C25" s="352" t="s">
        <v>6</v>
      </c>
      <c r="D25" s="406">
        <v>13</v>
      </c>
      <c r="E25" s="407">
        <v>47761</v>
      </c>
      <c r="F25" s="403">
        <v>4</v>
      </c>
      <c r="G25" s="512">
        <v>11840</v>
      </c>
      <c r="H25" s="403">
        <v>8</v>
      </c>
      <c r="I25" s="513">
        <v>73653</v>
      </c>
      <c r="J25" s="502">
        <v>2</v>
      </c>
      <c r="K25" s="512">
        <v>71349</v>
      </c>
      <c r="L25" s="502">
        <v>5</v>
      </c>
      <c r="M25" s="512">
        <v>2781</v>
      </c>
      <c r="N25" s="325">
        <f t="shared" ref="N25:O27" si="3">SUM(F25,H25,J25,L25)</f>
        <v>19</v>
      </c>
      <c r="O25" s="307">
        <f t="shared" si="3"/>
        <v>159623</v>
      </c>
      <c r="Q25" s="334">
        <f>N25-F25-H25-J25-L25</f>
        <v>0</v>
      </c>
      <c r="R25" s="334">
        <f>O25-G25-I25-K25-M25</f>
        <v>0</v>
      </c>
      <c r="S25" s="130"/>
      <c r="T25" s="129"/>
      <c r="U25" s="130"/>
      <c r="V25" s="129"/>
      <c r="W25" s="130"/>
      <c r="X25" s="129"/>
      <c r="Y25" s="130"/>
      <c r="Z25" s="129"/>
      <c r="AA25" s="129"/>
      <c r="AB25" s="129"/>
      <c r="AC25" s="130"/>
      <c r="AD25" s="129"/>
      <c r="AE25" s="130"/>
      <c r="AF25" s="129"/>
      <c r="AG25" s="130"/>
      <c r="AH25" s="129"/>
      <c r="AI25" s="130"/>
      <c r="AJ25" s="129"/>
      <c r="AK25" s="130"/>
    </row>
    <row r="26" spans="1:37" s="111" customFormat="1" ht="15">
      <c r="A26" s="225"/>
      <c r="B26" s="287" t="s">
        <v>75</v>
      </c>
      <c r="C26" s="352" t="s">
        <v>7</v>
      </c>
      <c r="D26" s="406">
        <v>39</v>
      </c>
      <c r="E26" s="407">
        <v>2933</v>
      </c>
      <c r="F26" s="403">
        <v>13</v>
      </c>
      <c r="G26" s="512">
        <v>819</v>
      </c>
      <c r="H26" s="403">
        <v>7</v>
      </c>
      <c r="I26" s="513">
        <v>815</v>
      </c>
      <c r="J26" s="502">
        <v>9</v>
      </c>
      <c r="K26" s="512">
        <v>2400</v>
      </c>
      <c r="L26" s="502">
        <v>13</v>
      </c>
      <c r="M26" s="512">
        <v>36648</v>
      </c>
      <c r="N26" s="325">
        <f t="shared" si="3"/>
        <v>42</v>
      </c>
      <c r="O26" s="307">
        <f t="shared" si="3"/>
        <v>40682</v>
      </c>
      <c r="Q26" s="334">
        <f>N26-F26-H26-J26-L26</f>
        <v>0</v>
      </c>
      <c r="R26" s="334">
        <f>O26-G26-I26-K26-M26</f>
        <v>0</v>
      </c>
      <c r="S26" s="130"/>
      <c r="T26" s="129"/>
      <c r="U26" s="130"/>
      <c r="V26" s="129"/>
      <c r="W26" s="130"/>
      <c r="X26" s="129"/>
      <c r="Y26" s="130"/>
      <c r="Z26" s="129"/>
      <c r="AA26" s="129"/>
      <c r="AB26" s="129"/>
      <c r="AC26" s="130"/>
      <c r="AD26" s="129"/>
      <c r="AE26" s="130"/>
      <c r="AF26" s="129"/>
      <c r="AG26" s="130"/>
      <c r="AH26" s="129"/>
      <c r="AI26" s="130"/>
      <c r="AJ26" s="129"/>
      <c r="AK26" s="130"/>
    </row>
    <row r="27" spans="1:37" s="111" customFormat="1" ht="15">
      <c r="A27" s="225"/>
      <c r="B27" s="219"/>
      <c r="C27" s="352" t="s">
        <v>90</v>
      </c>
      <c r="D27" s="406">
        <v>70</v>
      </c>
      <c r="E27" s="407">
        <v>25031</v>
      </c>
      <c r="F27" s="403">
        <v>20</v>
      </c>
      <c r="G27" s="512">
        <v>15940</v>
      </c>
      <c r="H27" s="403">
        <v>8</v>
      </c>
      <c r="I27" s="513">
        <v>574</v>
      </c>
      <c r="J27" s="502">
        <v>25</v>
      </c>
      <c r="K27" s="512">
        <v>20017</v>
      </c>
      <c r="L27" s="502">
        <v>8</v>
      </c>
      <c r="M27" s="512">
        <v>2100</v>
      </c>
      <c r="N27" s="325">
        <f t="shared" si="3"/>
        <v>61</v>
      </c>
      <c r="O27" s="307">
        <f t="shared" si="3"/>
        <v>38631</v>
      </c>
      <c r="Q27" s="334"/>
      <c r="R27" s="334"/>
      <c r="S27" s="130"/>
      <c r="T27" s="129"/>
      <c r="U27" s="130"/>
      <c r="V27" s="129"/>
      <c r="W27" s="130"/>
      <c r="X27" s="129"/>
      <c r="Y27" s="130"/>
      <c r="Z27" s="129"/>
      <c r="AA27" s="129"/>
      <c r="AB27" s="129"/>
      <c r="AC27" s="130"/>
      <c r="AD27" s="129"/>
      <c r="AE27" s="130"/>
      <c r="AF27" s="129"/>
      <c r="AG27" s="130"/>
      <c r="AH27" s="129"/>
      <c r="AI27" s="130"/>
      <c r="AJ27" s="129"/>
      <c r="AK27" s="130"/>
    </row>
    <row r="28" spans="1:37" s="111" customFormat="1" ht="15">
      <c r="A28" s="226"/>
      <c r="B28" s="220"/>
      <c r="C28" s="131"/>
      <c r="D28" s="406"/>
      <c r="E28" s="407"/>
      <c r="F28" s="445"/>
      <c r="G28" s="514"/>
      <c r="H28" s="445"/>
      <c r="I28" s="515"/>
      <c r="J28" s="445"/>
      <c r="K28" s="514"/>
      <c r="L28" s="445"/>
      <c r="M28" s="514"/>
      <c r="N28" s="326"/>
      <c r="O28" s="309"/>
      <c r="Q28" s="332"/>
      <c r="R28" s="335"/>
      <c r="S28" s="130"/>
      <c r="T28" s="129"/>
      <c r="U28" s="130"/>
      <c r="V28" s="129"/>
      <c r="W28" s="130"/>
      <c r="X28" s="129"/>
      <c r="Y28" s="130"/>
      <c r="Z28" s="129"/>
      <c r="AA28" s="134"/>
      <c r="AB28" s="129"/>
      <c r="AC28" s="130"/>
      <c r="AD28" s="129"/>
      <c r="AE28" s="130"/>
      <c r="AF28" s="129"/>
      <c r="AG28" s="130"/>
      <c r="AH28" s="129"/>
      <c r="AI28" s="130"/>
      <c r="AJ28" s="129"/>
      <c r="AK28" s="130"/>
    </row>
    <row r="29" spans="1:37" s="111" customFormat="1" ht="15">
      <c r="A29" s="225" t="s">
        <v>13</v>
      </c>
      <c r="B29" s="273" t="s">
        <v>76</v>
      </c>
      <c r="C29" s="352" t="s">
        <v>6</v>
      </c>
      <c r="D29" s="406">
        <v>3</v>
      </c>
      <c r="E29" s="407">
        <v>4466</v>
      </c>
      <c r="F29" s="437">
        <v>0</v>
      </c>
      <c r="G29" s="512">
        <v>0</v>
      </c>
      <c r="H29" s="437">
        <v>0</v>
      </c>
      <c r="I29" s="513">
        <v>0</v>
      </c>
      <c r="J29" s="437">
        <v>0</v>
      </c>
      <c r="K29" s="513">
        <v>0</v>
      </c>
      <c r="L29" s="437">
        <v>0</v>
      </c>
      <c r="M29" s="512">
        <v>0</v>
      </c>
      <c r="N29" s="325">
        <f t="shared" ref="N29:O31" si="4">SUM(F29,H29,J29,L29)</f>
        <v>0</v>
      </c>
      <c r="O29" s="307">
        <f t="shared" si="4"/>
        <v>0</v>
      </c>
      <c r="Q29" s="334">
        <f>N29-F29-H29-J29-L29</f>
        <v>0</v>
      </c>
      <c r="R29" s="334">
        <f>O29-G29-I29-K29-M29</f>
        <v>0</v>
      </c>
      <c r="S29" s="130"/>
      <c r="T29" s="129"/>
      <c r="U29" s="130"/>
      <c r="V29" s="129"/>
      <c r="W29" s="130"/>
      <c r="X29" s="129"/>
      <c r="Y29" s="130"/>
      <c r="Z29" s="129"/>
      <c r="AA29" s="129"/>
      <c r="AB29" s="129"/>
      <c r="AC29" s="130"/>
      <c r="AD29" s="129"/>
      <c r="AE29" s="130"/>
      <c r="AF29" s="129"/>
      <c r="AG29" s="130"/>
      <c r="AH29" s="129"/>
      <c r="AI29" s="130"/>
      <c r="AJ29" s="129"/>
      <c r="AK29" s="130"/>
    </row>
    <row r="30" spans="1:37" s="111" customFormat="1" ht="15">
      <c r="A30" s="225"/>
      <c r="B30" s="287" t="s">
        <v>77</v>
      </c>
      <c r="C30" s="352" t="s">
        <v>7</v>
      </c>
      <c r="D30" s="406">
        <v>0</v>
      </c>
      <c r="E30" s="407">
        <v>0</v>
      </c>
      <c r="F30" s="437">
        <v>0</v>
      </c>
      <c r="G30" s="512">
        <v>0</v>
      </c>
      <c r="H30" s="437">
        <v>0</v>
      </c>
      <c r="I30" s="513">
        <v>0</v>
      </c>
      <c r="J30" s="437">
        <v>0</v>
      </c>
      <c r="K30" s="513">
        <v>0</v>
      </c>
      <c r="L30" s="437">
        <v>0</v>
      </c>
      <c r="M30" s="512">
        <v>0</v>
      </c>
      <c r="N30" s="325">
        <f t="shared" si="4"/>
        <v>0</v>
      </c>
      <c r="O30" s="307">
        <f t="shared" si="4"/>
        <v>0</v>
      </c>
      <c r="Q30" s="334">
        <f>N30-F30-H30-J30-L30</f>
        <v>0</v>
      </c>
      <c r="R30" s="334">
        <f>O30-G30-I30-K30-M30</f>
        <v>0</v>
      </c>
      <c r="S30" s="130"/>
      <c r="T30" s="129"/>
      <c r="U30" s="130"/>
      <c r="V30" s="129"/>
      <c r="W30" s="130"/>
      <c r="X30" s="129"/>
      <c r="Y30" s="130"/>
      <c r="Z30" s="129"/>
      <c r="AA30" s="129"/>
      <c r="AB30" s="129"/>
      <c r="AC30" s="130"/>
      <c r="AD30" s="129"/>
      <c r="AE30" s="130"/>
      <c r="AF30" s="129"/>
      <c r="AG30" s="130"/>
      <c r="AH30" s="129"/>
      <c r="AI30" s="130"/>
      <c r="AJ30" s="129"/>
      <c r="AK30" s="130"/>
    </row>
    <row r="31" spans="1:37" s="111" customFormat="1" ht="15">
      <c r="A31" s="225"/>
      <c r="B31" s="219"/>
      <c r="C31" s="352" t="s">
        <v>90</v>
      </c>
      <c r="D31" s="406">
        <v>0</v>
      </c>
      <c r="E31" s="407">
        <v>0</v>
      </c>
      <c r="F31" s="437">
        <v>0</v>
      </c>
      <c r="G31" s="512">
        <v>0</v>
      </c>
      <c r="H31" s="437">
        <v>0</v>
      </c>
      <c r="I31" s="513">
        <v>0</v>
      </c>
      <c r="J31" s="437">
        <v>0</v>
      </c>
      <c r="K31" s="513">
        <v>0</v>
      </c>
      <c r="L31" s="437">
        <v>0</v>
      </c>
      <c r="M31" s="512">
        <v>0</v>
      </c>
      <c r="N31" s="325">
        <f t="shared" si="4"/>
        <v>0</v>
      </c>
      <c r="O31" s="307">
        <f t="shared" si="4"/>
        <v>0</v>
      </c>
      <c r="Q31" s="334"/>
      <c r="R31" s="334"/>
      <c r="S31" s="130"/>
      <c r="T31" s="129"/>
      <c r="U31" s="130"/>
      <c r="V31" s="129"/>
      <c r="W31" s="130"/>
      <c r="X31" s="129"/>
      <c r="Y31" s="130"/>
      <c r="Z31" s="129"/>
      <c r="AA31" s="129"/>
      <c r="AB31" s="129"/>
      <c r="AC31" s="130"/>
      <c r="AD31" s="129"/>
      <c r="AE31" s="130"/>
      <c r="AF31" s="129"/>
      <c r="AG31" s="130"/>
      <c r="AH31" s="129"/>
      <c r="AI31" s="130"/>
      <c r="AJ31" s="129"/>
      <c r="AK31" s="130"/>
    </row>
    <row r="32" spans="1:37" s="111" customFormat="1" ht="15">
      <c r="A32" s="226"/>
      <c r="B32" s="220"/>
      <c r="C32" s="131"/>
      <c r="D32" s="406"/>
      <c r="E32" s="407"/>
      <c r="F32" s="445"/>
      <c r="G32" s="514"/>
      <c r="H32" s="445"/>
      <c r="I32" s="515"/>
      <c r="J32" s="445"/>
      <c r="K32" s="515"/>
      <c r="L32" s="445"/>
      <c r="M32" s="514"/>
      <c r="N32" s="326"/>
      <c r="O32" s="309"/>
      <c r="Q32" s="332"/>
      <c r="R32" s="335"/>
      <c r="S32" s="130"/>
      <c r="T32" s="129"/>
      <c r="U32" s="130"/>
      <c r="V32" s="129" t="s">
        <v>138</v>
      </c>
      <c r="W32" s="130"/>
      <c r="X32" s="129"/>
      <c r="Y32" s="130"/>
      <c r="Z32" s="129"/>
      <c r="AA32" s="134"/>
      <c r="AB32" s="129"/>
      <c r="AC32" s="130"/>
      <c r="AD32" s="129"/>
      <c r="AE32" s="130"/>
      <c r="AF32" s="129"/>
      <c r="AG32" s="130"/>
      <c r="AH32" s="129"/>
      <c r="AI32" s="130"/>
      <c r="AJ32" s="129"/>
      <c r="AK32" s="130"/>
    </row>
    <row r="33" spans="1:37" s="111" customFormat="1" ht="15">
      <c r="A33" s="225" t="s">
        <v>14</v>
      </c>
      <c r="B33" s="273" t="s">
        <v>78</v>
      </c>
      <c r="C33" s="352" t="s">
        <v>6</v>
      </c>
      <c r="D33" s="406">
        <v>0</v>
      </c>
      <c r="E33" s="407">
        <v>0</v>
      </c>
      <c r="F33" s="437">
        <v>0</v>
      </c>
      <c r="G33" s="512">
        <v>0</v>
      </c>
      <c r="H33" s="437">
        <v>0</v>
      </c>
      <c r="I33" s="513">
        <v>0</v>
      </c>
      <c r="J33" s="437">
        <v>0</v>
      </c>
      <c r="K33" s="513">
        <v>0</v>
      </c>
      <c r="L33" s="437">
        <v>0</v>
      </c>
      <c r="M33" s="512">
        <v>0</v>
      </c>
      <c r="N33" s="325">
        <f t="shared" ref="N33:O35" si="5">SUM(F33,H33,J33,L33)</f>
        <v>0</v>
      </c>
      <c r="O33" s="307">
        <f t="shared" si="5"/>
        <v>0</v>
      </c>
      <c r="Q33" s="334">
        <f>N33-F33-H33-J33-L33</f>
        <v>0</v>
      </c>
      <c r="R33" s="334">
        <f>O33-G33-I33-K33-M33</f>
        <v>0</v>
      </c>
      <c r="S33" s="130"/>
      <c r="T33" s="129"/>
      <c r="U33" s="130"/>
      <c r="V33" s="129"/>
      <c r="W33" s="130"/>
      <c r="X33" s="129"/>
      <c r="Y33" s="130"/>
      <c r="Z33" s="129"/>
      <c r="AA33" s="129"/>
      <c r="AB33" s="129"/>
      <c r="AC33" s="130"/>
      <c r="AD33" s="129"/>
      <c r="AE33" s="130"/>
      <c r="AF33" s="129"/>
      <c r="AG33" s="130"/>
      <c r="AH33" s="129"/>
      <c r="AI33" s="130"/>
      <c r="AJ33" s="129"/>
      <c r="AK33" s="130"/>
    </row>
    <row r="34" spans="1:37" s="111" customFormat="1" ht="15">
      <c r="A34" s="225" t="s">
        <v>15</v>
      </c>
      <c r="B34" s="287" t="s">
        <v>79</v>
      </c>
      <c r="C34" s="352" t="s">
        <v>7</v>
      </c>
      <c r="D34" s="406">
        <v>0</v>
      </c>
      <c r="E34" s="407">
        <v>0</v>
      </c>
      <c r="F34" s="437">
        <v>0</v>
      </c>
      <c r="G34" s="512">
        <v>0</v>
      </c>
      <c r="H34" s="437">
        <v>0</v>
      </c>
      <c r="I34" s="513">
        <v>0</v>
      </c>
      <c r="J34" s="437">
        <v>0</v>
      </c>
      <c r="K34" s="513">
        <v>0</v>
      </c>
      <c r="L34" s="437">
        <v>0</v>
      </c>
      <c r="M34" s="512">
        <v>0</v>
      </c>
      <c r="N34" s="325">
        <f t="shared" si="5"/>
        <v>0</v>
      </c>
      <c r="O34" s="307">
        <f t="shared" si="5"/>
        <v>0</v>
      </c>
      <c r="Q34" s="334">
        <f>N34-F34-H34-J34-L34</f>
        <v>0</v>
      </c>
      <c r="R34" s="334">
        <f>O34-G34-I34-K34-M34</f>
        <v>0</v>
      </c>
      <c r="S34" s="130"/>
      <c r="T34" s="129"/>
      <c r="U34" s="130"/>
      <c r="V34" s="129"/>
      <c r="W34" s="130"/>
      <c r="X34" s="129"/>
      <c r="Y34" s="130"/>
      <c r="Z34" s="129"/>
      <c r="AA34" s="129"/>
      <c r="AB34" s="129"/>
      <c r="AC34" s="130"/>
      <c r="AD34" s="129"/>
      <c r="AE34" s="130"/>
      <c r="AF34" s="129"/>
      <c r="AG34" s="130"/>
      <c r="AH34" s="129"/>
      <c r="AI34" s="130"/>
      <c r="AJ34" s="129"/>
      <c r="AK34" s="130"/>
    </row>
    <row r="35" spans="1:37" s="111" customFormat="1" ht="15">
      <c r="A35" s="225"/>
      <c r="B35" s="219"/>
      <c r="C35" s="352" t="s">
        <v>90</v>
      </c>
      <c r="D35" s="406">
        <v>0</v>
      </c>
      <c r="E35" s="407">
        <v>0</v>
      </c>
      <c r="F35" s="437">
        <v>0</v>
      </c>
      <c r="G35" s="512">
        <v>0</v>
      </c>
      <c r="H35" s="437">
        <v>0</v>
      </c>
      <c r="I35" s="513">
        <v>0</v>
      </c>
      <c r="J35" s="437">
        <v>0</v>
      </c>
      <c r="K35" s="513">
        <v>0</v>
      </c>
      <c r="L35" s="437">
        <v>0</v>
      </c>
      <c r="M35" s="512">
        <v>0</v>
      </c>
      <c r="N35" s="325">
        <f t="shared" si="5"/>
        <v>0</v>
      </c>
      <c r="O35" s="307">
        <f t="shared" si="5"/>
        <v>0</v>
      </c>
      <c r="Q35" s="334"/>
      <c r="R35" s="334"/>
      <c r="S35" s="130"/>
      <c r="T35" s="129"/>
      <c r="U35" s="130"/>
      <c r="V35" s="129"/>
      <c r="W35" s="130"/>
      <c r="X35" s="129"/>
      <c r="Y35" s="130"/>
      <c r="Z35" s="129"/>
      <c r="AA35" s="129"/>
      <c r="AB35" s="129"/>
      <c r="AC35" s="130"/>
      <c r="AD35" s="129"/>
      <c r="AE35" s="130"/>
      <c r="AF35" s="129"/>
      <c r="AG35" s="130"/>
      <c r="AH35" s="129"/>
      <c r="AI35" s="130"/>
      <c r="AJ35" s="129"/>
      <c r="AK35" s="130"/>
    </row>
    <row r="36" spans="1:37" s="111" customFormat="1" ht="15">
      <c r="A36" s="226"/>
      <c r="B36" s="220"/>
      <c r="C36" s="131"/>
      <c r="D36" s="406"/>
      <c r="E36" s="407"/>
      <c r="F36" s="445"/>
      <c r="G36" s="514"/>
      <c r="H36" s="445"/>
      <c r="I36" s="515"/>
      <c r="J36" s="445"/>
      <c r="K36" s="514"/>
      <c r="L36" s="445"/>
      <c r="M36" s="514"/>
      <c r="N36" s="326"/>
      <c r="O36" s="309"/>
      <c r="Q36" s="336"/>
      <c r="R36" s="335"/>
      <c r="S36" s="130"/>
      <c r="T36" s="129"/>
      <c r="U36" s="130"/>
      <c r="V36" s="129"/>
      <c r="W36" s="130"/>
      <c r="X36" s="129"/>
      <c r="Y36" s="130"/>
      <c r="Z36" s="129"/>
      <c r="AA36" s="129"/>
      <c r="AB36" s="129"/>
      <c r="AC36" s="130"/>
      <c r="AD36" s="129"/>
      <c r="AE36" s="130"/>
      <c r="AF36" s="129"/>
      <c r="AG36" s="130"/>
      <c r="AH36" s="129"/>
      <c r="AI36" s="130"/>
      <c r="AJ36" s="129"/>
      <c r="AK36" s="130"/>
    </row>
    <row r="37" spans="1:37" s="111" customFormat="1" ht="15">
      <c r="A37" s="225" t="s">
        <v>18</v>
      </c>
      <c r="B37" s="273" t="s">
        <v>80</v>
      </c>
      <c r="C37" s="352" t="s">
        <v>6</v>
      </c>
      <c r="D37" s="406">
        <v>37</v>
      </c>
      <c r="E37" s="407">
        <v>3387</v>
      </c>
      <c r="F37" s="403">
        <v>10</v>
      </c>
      <c r="G37" s="516">
        <v>479</v>
      </c>
      <c r="H37" s="403">
        <v>0</v>
      </c>
      <c r="I37" s="517">
        <v>0</v>
      </c>
      <c r="J37" s="437">
        <v>0</v>
      </c>
      <c r="K37" s="513">
        <v>0</v>
      </c>
      <c r="L37" s="502">
        <v>37</v>
      </c>
      <c r="M37" s="516">
        <v>3142</v>
      </c>
      <c r="N37" s="325">
        <f t="shared" ref="N37:O39" si="6">SUM(F37,H37,J37,L37)</f>
        <v>47</v>
      </c>
      <c r="O37" s="307">
        <f t="shared" si="6"/>
        <v>3621</v>
      </c>
      <c r="Q37" s="334">
        <f>N37-F37-H37-J37-L37</f>
        <v>0</v>
      </c>
      <c r="R37" s="334">
        <f>O37-G37-I37-K37-M37</f>
        <v>0</v>
      </c>
      <c r="S37" s="130"/>
      <c r="T37" s="129"/>
      <c r="U37" s="130"/>
      <c r="V37" s="129"/>
      <c r="W37" s="130"/>
      <c r="X37" s="129"/>
      <c r="Y37" s="130"/>
      <c r="Z37" s="129"/>
      <c r="AA37" s="129"/>
      <c r="AB37" s="129"/>
      <c r="AC37" s="130"/>
      <c r="AD37" s="129"/>
      <c r="AE37" s="130"/>
      <c r="AF37" s="129"/>
      <c r="AG37" s="130"/>
      <c r="AH37" s="129"/>
      <c r="AI37" s="130"/>
      <c r="AJ37" s="129"/>
      <c r="AK37" s="130"/>
    </row>
    <row r="38" spans="1:37" s="111" customFormat="1" ht="13.5" customHeight="1">
      <c r="A38" s="225"/>
      <c r="B38" s="287" t="s">
        <v>81</v>
      </c>
      <c r="C38" s="352" t="s">
        <v>7</v>
      </c>
      <c r="D38" s="406">
        <v>0</v>
      </c>
      <c r="E38" s="407">
        <v>0</v>
      </c>
      <c r="F38" s="403">
        <v>0</v>
      </c>
      <c r="G38" s="512">
        <v>0</v>
      </c>
      <c r="H38" s="403">
        <v>0</v>
      </c>
      <c r="I38" s="513">
        <v>0</v>
      </c>
      <c r="J38" s="437">
        <v>0</v>
      </c>
      <c r="K38" s="513">
        <v>0</v>
      </c>
      <c r="L38" s="502">
        <v>0</v>
      </c>
      <c r="M38" s="512">
        <v>0</v>
      </c>
      <c r="N38" s="325">
        <f t="shared" si="6"/>
        <v>0</v>
      </c>
      <c r="O38" s="307">
        <f t="shared" si="6"/>
        <v>0</v>
      </c>
      <c r="Q38" s="334">
        <f>N38-F38-H38-J38-L38</f>
        <v>0</v>
      </c>
      <c r="R38" s="334">
        <f>O38-G38-I38-K38-M38</f>
        <v>0</v>
      </c>
      <c r="S38" s="130"/>
      <c r="T38" s="129"/>
      <c r="U38" s="130"/>
      <c r="V38" s="129"/>
      <c r="W38" s="130"/>
      <c r="X38" s="129"/>
      <c r="Y38" s="130"/>
      <c r="Z38" s="129"/>
      <c r="AA38" s="129"/>
      <c r="AB38" s="129"/>
      <c r="AC38" s="130"/>
      <c r="AD38" s="129"/>
      <c r="AE38" s="130"/>
      <c r="AF38" s="129"/>
      <c r="AG38" s="130"/>
      <c r="AH38" s="129"/>
      <c r="AI38" s="130"/>
      <c r="AJ38" s="129"/>
      <c r="AK38" s="130"/>
    </row>
    <row r="39" spans="1:37" s="111" customFormat="1" ht="13.5" customHeight="1">
      <c r="A39" s="225"/>
      <c r="B39" s="219"/>
      <c r="C39" s="352" t="s">
        <v>90</v>
      </c>
      <c r="D39" s="406">
        <v>0</v>
      </c>
      <c r="E39" s="407">
        <v>0</v>
      </c>
      <c r="F39" s="437">
        <v>0</v>
      </c>
      <c r="G39" s="512">
        <v>0</v>
      </c>
      <c r="H39" s="437">
        <v>0</v>
      </c>
      <c r="I39" s="513">
        <v>0</v>
      </c>
      <c r="J39" s="437">
        <v>0</v>
      </c>
      <c r="K39" s="513">
        <v>0</v>
      </c>
      <c r="L39" s="437">
        <v>0</v>
      </c>
      <c r="M39" s="512">
        <v>0</v>
      </c>
      <c r="N39" s="325">
        <f t="shared" si="6"/>
        <v>0</v>
      </c>
      <c r="O39" s="307">
        <f t="shared" si="6"/>
        <v>0</v>
      </c>
      <c r="Q39" s="334"/>
      <c r="R39" s="334"/>
      <c r="S39" s="130"/>
      <c r="T39" s="129"/>
      <c r="U39" s="130"/>
      <c r="V39" s="129"/>
      <c r="W39" s="130"/>
      <c r="X39" s="129"/>
      <c r="Y39" s="130"/>
      <c r="Z39" s="129"/>
      <c r="AA39" s="129"/>
      <c r="AB39" s="129"/>
      <c r="AC39" s="130"/>
      <c r="AD39" s="129"/>
      <c r="AE39" s="130"/>
      <c r="AF39" s="129"/>
      <c r="AG39" s="130"/>
      <c r="AH39" s="129"/>
      <c r="AI39" s="130"/>
      <c r="AJ39" s="129"/>
      <c r="AK39" s="130"/>
    </row>
    <row r="40" spans="1:37" s="111" customFormat="1" ht="15">
      <c r="A40" s="226"/>
      <c r="B40" s="220"/>
      <c r="C40" s="308"/>
      <c r="D40" s="406"/>
      <c r="E40" s="407"/>
      <c r="F40" s="445"/>
      <c r="G40" s="514"/>
      <c r="H40" s="445"/>
      <c r="I40" s="515"/>
      <c r="J40" s="445"/>
      <c r="K40" s="514"/>
      <c r="L40" s="445"/>
      <c r="M40" s="514"/>
      <c r="N40" s="326"/>
      <c r="O40" s="309"/>
      <c r="Q40" s="332"/>
      <c r="R40" s="335"/>
      <c r="S40" s="130"/>
      <c r="T40" s="129"/>
      <c r="U40" s="130"/>
      <c r="V40" s="129"/>
      <c r="W40" s="130"/>
      <c r="X40" s="129"/>
      <c r="Y40" s="130"/>
      <c r="Z40" s="129"/>
      <c r="AA40" s="134"/>
      <c r="AB40" s="129"/>
      <c r="AC40" s="130"/>
      <c r="AD40" s="129"/>
      <c r="AE40" s="130"/>
      <c r="AF40" s="129"/>
      <c r="AG40" s="130"/>
      <c r="AH40" s="129"/>
      <c r="AI40" s="130"/>
      <c r="AJ40" s="129"/>
      <c r="AK40" s="130"/>
    </row>
    <row r="41" spans="1:37" s="154" customFormat="1" ht="15">
      <c r="A41" s="225" t="s">
        <v>38</v>
      </c>
      <c r="B41" s="219" t="s">
        <v>82</v>
      </c>
      <c r="C41" s="310"/>
      <c r="D41" s="406">
        <v>49</v>
      </c>
      <c r="E41" s="407">
        <v>100041</v>
      </c>
      <c r="F41" s="403">
        <v>12</v>
      </c>
      <c r="G41" s="518">
        <v>16902</v>
      </c>
      <c r="H41" s="403">
        <v>14</v>
      </c>
      <c r="I41" s="519">
        <v>35192</v>
      </c>
      <c r="J41" s="502">
        <v>17</v>
      </c>
      <c r="K41" s="518">
        <v>8761</v>
      </c>
      <c r="L41" s="502">
        <v>11</v>
      </c>
      <c r="M41" s="518">
        <v>21395</v>
      </c>
      <c r="N41" s="325">
        <f>SUM(F41,H41,J41,L41)</f>
        <v>54</v>
      </c>
      <c r="O41" s="307">
        <f>SUM(G41,I41,K41,M41)</f>
        <v>82250</v>
      </c>
      <c r="Q41" s="334">
        <f>N41-F41-H41-J41-L41</f>
        <v>0</v>
      </c>
      <c r="R41" s="334">
        <f>O41-G41-I41-K41-M41</f>
        <v>0</v>
      </c>
      <c r="S41" s="156"/>
      <c r="T41" s="155"/>
      <c r="U41" s="156"/>
      <c r="V41" s="155"/>
      <c r="W41" s="156"/>
      <c r="X41" s="155"/>
      <c r="Y41" s="156"/>
      <c r="Z41" s="155"/>
      <c r="AA41" s="155"/>
      <c r="AB41" s="155"/>
      <c r="AC41" s="156"/>
      <c r="AD41" s="155"/>
      <c r="AE41" s="156"/>
      <c r="AF41" s="155"/>
      <c r="AG41" s="156"/>
      <c r="AH41" s="155"/>
      <c r="AI41" s="156"/>
      <c r="AJ41" s="155"/>
      <c r="AK41" s="156"/>
    </row>
    <row r="42" spans="1:37" s="154" customFormat="1" ht="15">
      <c r="A42" s="226"/>
      <c r="B42" s="220"/>
      <c r="C42" s="311"/>
      <c r="D42" s="406"/>
      <c r="E42" s="407"/>
      <c r="F42" s="445"/>
      <c r="G42" s="514"/>
      <c r="H42" s="445"/>
      <c r="I42" s="515"/>
      <c r="J42" s="445"/>
      <c r="K42" s="514"/>
      <c r="L42" s="445"/>
      <c r="M42" s="514"/>
      <c r="N42" s="326"/>
      <c r="O42" s="309"/>
      <c r="Q42" s="337"/>
      <c r="R42" s="338"/>
      <c r="S42" s="156"/>
      <c r="T42" s="155"/>
      <c r="U42" s="156"/>
      <c r="V42" s="155"/>
      <c r="W42" s="156"/>
      <c r="X42" s="155"/>
      <c r="Y42" s="156"/>
      <c r="Z42" s="155"/>
      <c r="AA42" s="158"/>
      <c r="AB42" s="155"/>
      <c r="AC42" s="156"/>
      <c r="AD42" s="155"/>
      <c r="AE42" s="156"/>
      <c r="AF42" s="155"/>
      <c r="AG42" s="156"/>
      <c r="AH42" s="155"/>
      <c r="AI42" s="156"/>
      <c r="AJ42" s="155"/>
      <c r="AK42" s="156"/>
    </row>
    <row r="43" spans="1:37" s="154" customFormat="1" ht="15">
      <c r="A43" s="225" t="s">
        <v>16</v>
      </c>
      <c r="B43" s="219" t="s">
        <v>83</v>
      </c>
      <c r="C43" s="310"/>
      <c r="D43" s="406">
        <v>314</v>
      </c>
      <c r="E43" s="407">
        <v>25683</v>
      </c>
      <c r="F43" s="403">
        <v>91</v>
      </c>
      <c r="G43" s="516">
        <v>2144</v>
      </c>
      <c r="H43" s="403">
        <v>81</v>
      </c>
      <c r="I43" s="517">
        <v>3298</v>
      </c>
      <c r="J43" s="502">
        <v>105</v>
      </c>
      <c r="K43" s="516">
        <v>8291</v>
      </c>
      <c r="L43" s="502">
        <v>95</v>
      </c>
      <c r="M43" s="516">
        <v>141447</v>
      </c>
      <c r="N43" s="325">
        <f>SUM(F43,H43,J43,L43)</f>
        <v>372</v>
      </c>
      <c r="O43" s="307">
        <f>SUM(G43,I43,K43,M43)</f>
        <v>155180</v>
      </c>
      <c r="P43" s="159"/>
      <c r="Q43" s="334">
        <f>N43-F43-H43-J43-L43</f>
        <v>0</v>
      </c>
      <c r="R43" s="334">
        <f>O43-G43-I43-K43-M43</f>
        <v>0</v>
      </c>
      <c r="S43" s="156"/>
      <c r="T43" s="155"/>
      <c r="U43" s="156"/>
      <c r="V43" s="155"/>
      <c r="W43" s="156"/>
      <c r="X43" s="155"/>
      <c r="Y43" s="156"/>
      <c r="Z43" s="155"/>
      <c r="AA43" s="155"/>
      <c r="AB43" s="155"/>
      <c r="AC43" s="156"/>
      <c r="AD43" s="155"/>
      <c r="AE43" s="156"/>
      <c r="AF43" s="155"/>
      <c r="AG43" s="156"/>
      <c r="AH43" s="155"/>
      <c r="AI43" s="156"/>
      <c r="AJ43" s="155"/>
      <c r="AK43" s="156"/>
    </row>
    <row r="44" spans="1:37" s="111" customFormat="1" ht="15">
      <c r="A44" s="226"/>
      <c r="B44" s="220"/>
      <c r="C44" s="308"/>
      <c r="D44" s="406"/>
      <c r="E44" s="407"/>
      <c r="F44" s="445"/>
      <c r="G44" s="451"/>
      <c r="H44" s="436"/>
      <c r="I44" s="503"/>
      <c r="J44" s="436"/>
      <c r="K44" s="451"/>
      <c r="L44" s="436"/>
      <c r="M44" s="451"/>
      <c r="N44" s="326"/>
      <c r="O44" s="309"/>
      <c r="P44" s="136"/>
      <c r="Q44" s="336"/>
      <c r="R44" s="335"/>
      <c r="S44" s="130"/>
      <c r="T44" s="129"/>
      <c r="U44" s="130"/>
      <c r="V44" s="129"/>
      <c r="W44" s="130"/>
      <c r="X44" s="129"/>
      <c r="Y44" s="130"/>
      <c r="Z44" s="129"/>
      <c r="AA44" s="129"/>
      <c r="AB44" s="129"/>
      <c r="AC44" s="130"/>
      <c r="AD44" s="129"/>
      <c r="AE44" s="130"/>
      <c r="AF44" s="129"/>
      <c r="AG44" s="130"/>
      <c r="AH44" s="129"/>
      <c r="AI44" s="130"/>
      <c r="AJ44" s="129"/>
      <c r="AK44" s="130"/>
    </row>
    <row r="45" spans="1:37" s="168" customFormat="1" ht="15">
      <c r="A45" s="230" t="s">
        <v>0</v>
      </c>
      <c r="B45" s="224" t="s">
        <v>84</v>
      </c>
      <c r="C45" s="313"/>
      <c r="D45" s="408">
        <f>SUM(D9:D44)</f>
        <v>969</v>
      </c>
      <c r="E45" s="473">
        <f>SUM(E9:E44)</f>
        <v>307928</v>
      </c>
      <c r="F45" s="446">
        <f t="shared" ref="F45:M45" si="7">SUM(F9:F44)</f>
        <v>250</v>
      </c>
      <c r="G45" s="452">
        <f t="shared" si="7"/>
        <v>72561</v>
      </c>
      <c r="H45" s="441">
        <f t="shared" si="7"/>
        <v>220</v>
      </c>
      <c r="I45" s="504">
        <f t="shared" si="7"/>
        <v>141657</v>
      </c>
      <c r="J45" s="532">
        <f t="shared" si="7"/>
        <v>280</v>
      </c>
      <c r="K45" s="452">
        <f t="shared" si="7"/>
        <v>138944</v>
      </c>
      <c r="L45" s="441">
        <f t="shared" si="7"/>
        <v>252</v>
      </c>
      <c r="M45" s="452">
        <f t="shared" si="7"/>
        <v>226878</v>
      </c>
      <c r="N45" s="327">
        <f>SUM(N9:N44)</f>
        <v>1002</v>
      </c>
      <c r="O45" s="428">
        <f>SUM(O9:O43)</f>
        <v>580040</v>
      </c>
      <c r="P45" s="164"/>
      <c r="Q45" s="334">
        <f>N45-F45-H45-J45-L45</f>
        <v>0</v>
      </c>
      <c r="R45" s="334">
        <f>O45-G45-I45-K45-M45</f>
        <v>0</v>
      </c>
      <c r="S45" s="167"/>
      <c r="T45" s="155"/>
      <c r="U45" s="167"/>
      <c r="V45" s="155"/>
      <c r="W45" s="167"/>
      <c r="X45" s="155"/>
      <c r="Y45" s="167"/>
      <c r="Z45" s="155"/>
      <c r="AA45" s="156"/>
      <c r="AB45" s="155"/>
      <c r="AC45" s="167"/>
      <c r="AD45" s="155"/>
      <c r="AE45" s="167"/>
      <c r="AF45" s="155"/>
      <c r="AG45" s="167"/>
      <c r="AH45" s="155"/>
      <c r="AI45" s="167"/>
      <c r="AJ45" s="155"/>
      <c r="AK45" s="167"/>
    </row>
    <row r="46" spans="1:37" s="111" customFormat="1" ht="15.6" thickBot="1">
      <c r="A46" s="357"/>
      <c r="B46" s="358"/>
      <c r="C46" s="359"/>
      <c r="D46" s="409"/>
      <c r="E46" s="410"/>
      <c r="F46" s="411"/>
      <c r="G46" s="440"/>
      <c r="H46" s="411"/>
      <c r="I46" s="440"/>
      <c r="J46" s="411"/>
      <c r="K46" s="501"/>
      <c r="L46" s="411"/>
      <c r="M46" s="444"/>
      <c r="N46" s="362"/>
      <c r="O46" s="363"/>
      <c r="P46" s="109"/>
      <c r="Q46" s="334"/>
      <c r="R46" s="330"/>
      <c r="S46" s="104"/>
      <c r="T46" s="104"/>
      <c r="U46" s="104"/>
      <c r="V46" s="104"/>
      <c r="W46" s="104"/>
      <c r="X46" s="104"/>
      <c r="Y46" s="104"/>
      <c r="Z46" s="104"/>
      <c r="AA46" s="104"/>
      <c r="AB46" s="104"/>
      <c r="AC46" s="104"/>
      <c r="AD46" s="104"/>
      <c r="AE46" s="104"/>
      <c r="AF46" s="104"/>
      <c r="AG46" s="104"/>
      <c r="AH46" s="104"/>
      <c r="AI46" s="104"/>
      <c r="AJ46" s="104"/>
      <c r="AK46" s="104"/>
    </row>
    <row r="47" spans="1:37" s="122" customFormat="1" ht="13.8" thickTop="1">
      <c r="A47" s="122" t="s">
        <v>118</v>
      </c>
      <c r="B47" s="353" t="s">
        <v>92</v>
      </c>
      <c r="C47" s="354"/>
      <c r="D47" s="122" t="s">
        <v>117</v>
      </c>
      <c r="G47" s="355" t="s">
        <v>93</v>
      </c>
      <c r="M47" s="122" t="s">
        <v>119</v>
      </c>
      <c r="O47" s="122" t="s">
        <v>95</v>
      </c>
    </row>
    <row r="48" spans="1:37" s="106" customFormat="1" ht="9.6">
      <c r="A48" s="179" t="s">
        <v>17</v>
      </c>
      <c r="B48" s="179"/>
      <c r="C48" s="179"/>
      <c r="D48" s="180"/>
      <c r="E48" s="180"/>
      <c r="F48" s="179"/>
      <c r="G48" s="179"/>
      <c r="H48" s="179"/>
      <c r="I48" s="181"/>
      <c r="J48" s="182"/>
      <c r="K48" s="182"/>
      <c r="L48" s="182"/>
      <c r="M48" s="182"/>
      <c r="N48" s="182"/>
      <c r="O48" s="182"/>
      <c r="P48" s="109"/>
      <c r="Q48" s="331"/>
      <c r="R48" s="331"/>
    </row>
    <row r="49" spans="1:19">
      <c r="A49" s="104" t="str">
        <f>SUMMARY!A53</f>
        <v>Note:  "R"= Renovation line item - were added to the table as of January 2013.</v>
      </c>
    </row>
    <row r="50" spans="1:19">
      <c r="N50" s="185"/>
      <c r="O50" s="185"/>
    </row>
    <row r="51" spans="1:19" s="111" customFormat="1" ht="10.199999999999999">
      <c r="A51" s="184"/>
      <c r="B51" s="184"/>
      <c r="C51" s="109"/>
      <c r="D51" s="113"/>
      <c r="E51" s="113"/>
      <c r="F51" s="109"/>
      <c r="G51" s="109"/>
      <c r="H51" s="109"/>
      <c r="I51" s="109"/>
      <c r="J51" s="109"/>
      <c r="K51" s="109"/>
      <c r="L51" s="109"/>
      <c r="M51" s="109"/>
      <c r="P51" s="109"/>
      <c r="Q51" s="332"/>
      <c r="R51" s="332"/>
    </row>
    <row r="52" spans="1:19" s="111" customFormat="1" ht="7.5" customHeight="1">
      <c r="C52" s="109"/>
      <c r="D52" s="113"/>
      <c r="E52" s="113"/>
      <c r="F52" s="109"/>
      <c r="G52" s="109"/>
      <c r="H52" s="109"/>
      <c r="I52" s="109"/>
      <c r="J52" s="109"/>
      <c r="K52" s="109"/>
      <c r="L52" s="109"/>
      <c r="M52" s="109"/>
      <c r="N52" s="109"/>
      <c r="O52" s="109"/>
      <c r="P52" s="109"/>
      <c r="Q52" s="332"/>
      <c r="R52" s="332"/>
    </row>
    <row r="53" spans="1:19" s="108" customFormat="1" ht="15">
      <c r="C53" s="105"/>
      <c r="D53" s="105"/>
      <c r="E53" s="105"/>
      <c r="F53" s="105"/>
      <c r="G53" s="105"/>
      <c r="H53" s="105"/>
      <c r="I53" s="105"/>
      <c r="J53" s="105"/>
      <c r="K53" s="105"/>
      <c r="L53" s="105"/>
      <c r="M53" s="105"/>
      <c r="N53" s="105"/>
      <c r="O53" s="105"/>
      <c r="P53" s="105"/>
      <c r="Q53" s="339"/>
      <c r="R53" s="339"/>
      <c r="S53" s="105"/>
    </row>
    <row r="54" spans="1:19" s="108" customFormat="1" ht="15">
      <c r="C54" s="561"/>
      <c r="D54" s="561"/>
      <c r="E54" s="561"/>
      <c r="F54" s="561"/>
      <c r="G54" s="561"/>
      <c r="H54" s="561"/>
      <c r="I54" s="561"/>
      <c r="J54" s="561"/>
      <c r="K54" s="561"/>
      <c r="L54" s="561"/>
      <c r="M54" s="561"/>
      <c r="N54" s="561"/>
      <c r="Q54" s="340"/>
      <c r="R54" s="340"/>
    </row>
  </sheetData>
  <mergeCells count="19">
    <mergeCell ref="A2:O2"/>
    <mergeCell ref="A6:C7"/>
    <mergeCell ref="D6:E6"/>
    <mergeCell ref="F6:G6"/>
    <mergeCell ref="H6:I6"/>
    <mergeCell ref="J6:K6"/>
    <mergeCell ref="L6:M6"/>
    <mergeCell ref="N6:O6"/>
    <mergeCell ref="AD6:AE6"/>
    <mergeCell ref="AF6:AG6"/>
    <mergeCell ref="AH6:AI6"/>
    <mergeCell ref="AJ6:AK6"/>
    <mergeCell ref="C54:N54"/>
    <mergeCell ref="R6:S6"/>
    <mergeCell ref="T6:U6"/>
    <mergeCell ref="V6:W6"/>
    <mergeCell ref="X6:Y6"/>
    <mergeCell ref="Z6:AA6"/>
    <mergeCell ref="AB6:AC6"/>
  </mergeCells>
  <pageMargins left="0.7" right="0.7" top="0.75" bottom="0.75" header="0.3" footer="0.3"/>
  <pageSetup scale="59" orientation="portrait" r:id="rId1"/>
  <colBreaks count="1" manualBreakCount="1">
    <brk id="15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K54"/>
  <sheetViews>
    <sheetView zoomScale="85" zoomScaleNormal="85" zoomScaleSheetLayoutView="70" workbookViewId="0">
      <pane xSplit="5" ySplit="7" topLeftCell="F14" activePane="bottomRight" state="frozen"/>
      <selection pane="topRight" activeCell="F1" sqref="F1"/>
      <selection pane="bottomLeft" activeCell="A8" sqref="A8"/>
      <selection pane="bottomRight"/>
    </sheetView>
  </sheetViews>
  <sheetFormatPr defaultColWidth="9.109375" defaultRowHeight="13.2"/>
  <cols>
    <col min="1" max="1" width="26.44140625" style="104" customWidth="1"/>
    <col min="2" max="2" width="3.88671875" style="104" hidden="1" customWidth="1"/>
    <col min="3" max="3" width="3.5546875" style="104" customWidth="1"/>
    <col min="4" max="4" width="7.33203125" style="183" customWidth="1"/>
    <col min="5" max="5" width="13" style="183" customWidth="1"/>
    <col min="6" max="6" width="7.33203125" style="104" customWidth="1"/>
    <col min="7" max="7" width="13" style="104" customWidth="1"/>
    <col min="8" max="8" width="7.33203125" style="104" customWidth="1"/>
    <col min="9" max="9" width="13" style="104" customWidth="1"/>
    <col min="10" max="10" width="14" style="104" bestFit="1" customWidth="1"/>
    <col min="11" max="11" width="13" style="104" customWidth="1"/>
    <col min="12" max="12" width="7.33203125" style="104" customWidth="1"/>
    <col min="13" max="13" width="13" style="104" customWidth="1"/>
    <col min="14" max="14" width="11.109375" style="104" customWidth="1"/>
    <col min="15" max="15" width="13" style="104" customWidth="1"/>
    <col min="16" max="16" width="2.88671875" style="104" customWidth="1"/>
    <col min="17" max="17" width="3" style="330" hidden="1" customWidth="1"/>
    <col min="18" max="18" width="3.33203125" style="330" hidden="1" customWidth="1"/>
    <col min="19" max="16384" width="9.109375" style="104"/>
  </cols>
  <sheetData>
    <row r="1" spans="1:37" ht="17.399999999999999">
      <c r="A1" s="453" t="s">
        <v>165</v>
      </c>
    </row>
    <row r="2" spans="1:37" s="103" customFormat="1" ht="17.399999999999999">
      <c r="A2" s="544" t="s">
        <v>34</v>
      </c>
      <c r="B2" s="544"/>
      <c r="C2" s="544"/>
      <c r="D2" s="544"/>
      <c r="E2" s="544"/>
      <c r="F2" s="544"/>
      <c r="G2" s="544"/>
      <c r="H2" s="544"/>
      <c r="I2" s="544"/>
      <c r="J2" s="544"/>
      <c r="K2" s="544"/>
      <c r="L2" s="544"/>
      <c r="M2" s="544"/>
      <c r="N2" s="544"/>
      <c r="O2" s="544"/>
      <c r="Q2" s="329"/>
      <c r="R2" s="330"/>
      <c r="S2" s="104"/>
      <c r="T2" s="104"/>
      <c r="U2" s="104"/>
      <c r="V2" s="104"/>
      <c r="W2" s="104"/>
      <c r="X2" s="104"/>
      <c r="Y2" s="104"/>
      <c r="Z2" s="104"/>
      <c r="AA2" s="104"/>
      <c r="AB2" s="104"/>
      <c r="AC2" s="104"/>
      <c r="AD2" s="104"/>
      <c r="AE2" s="104"/>
      <c r="AF2" s="104"/>
      <c r="AG2" s="104"/>
      <c r="AH2" s="104"/>
      <c r="AI2" s="104"/>
      <c r="AJ2" s="104"/>
      <c r="AK2" s="104"/>
    </row>
    <row r="3" spans="1:37" s="111" customFormat="1" ht="19.5" customHeight="1">
      <c r="A3" s="112" t="str">
        <f>SUMMARY!A8</f>
        <v>Revised: 6/04/2026</v>
      </c>
      <c r="B3" s="112"/>
      <c r="C3" s="109"/>
      <c r="D3" s="113"/>
      <c r="E3" s="113"/>
      <c r="F3" s="109"/>
      <c r="G3" s="109"/>
      <c r="H3" s="109"/>
      <c r="I3" s="110"/>
      <c r="J3" s="109"/>
      <c r="K3" s="109"/>
      <c r="L3" s="109"/>
      <c r="M3" s="109"/>
      <c r="N3" s="109"/>
      <c r="O3" s="109"/>
      <c r="P3" s="109"/>
      <c r="Q3" s="332"/>
      <c r="R3" s="330"/>
      <c r="S3" s="104"/>
      <c r="T3" s="104"/>
      <c r="U3" s="104"/>
      <c r="V3" s="104"/>
      <c r="W3" s="104"/>
      <c r="X3" s="104"/>
      <c r="Y3" s="104"/>
      <c r="Z3" s="104"/>
      <c r="AA3" s="104"/>
      <c r="AB3" s="104"/>
      <c r="AC3" s="104"/>
      <c r="AD3" s="104"/>
      <c r="AE3" s="104"/>
      <c r="AF3" s="104"/>
      <c r="AG3" s="104"/>
      <c r="AH3" s="104"/>
      <c r="AI3" s="104"/>
      <c r="AJ3" s="104"/>
      <c r="AK3" s="104"/>
    </row>
    <row r="4" spans="1:37" s="111" customFormat="1">
      <c r="A4" s="112" t="s">
        <v>3</v>
      </c>
      <c r="B4" s="112"/>
      <c r="C4" s="109"/>
      <c r="D4" s="113"/>
      <c r="E4" s="113"/>
      <c r="F4" s="109"/>
      <c r="G4" s="109"/>
      <c r="H4" s="109"/>
      <c r="I4" s="110"/>
      <c r="J4" s="109"/>
      <c r="K4" s="109"/>
      <c r="L4" s="109"/>
      <c r="M4" s="109"/>
      <c r="N4" s="109"/>
      <c r="O4" s="109"/>
      <c r="P4" s="109"/>
      <c r="Q4" s="332"/>
      <c r="R4" s="330"/>
      <c r="S4" s="104"/>
      <c r="T4" s="104"/>
      <c r="U4" s="104"/>
      <c r="V4" s="104"/>
      <c r="W4" s="104"/>
      <c r="X4" s="104"/>
      <c r="Y4" s="104"/>
      <c r="Z4" s="104"/>
      <c r="AA4" s="104"/>
      <c r="AB4" s="104"/>
      <c r="AC4" s="104"/>
      <c r="AD4" s="104"/>
      <c r="AE4" s="104"/>
      <c r="AF4" s="104"/>
      <c r="AG4" s="104"/>
      <c r="AH4" s="104"/>
      <c r="AI4" s="104"/>
      <c r="AJ4" s="104"/>
      <c r="AK4" s="104"/>
    </row>
    <row r="5" spans="1:37" s="111" customFormat="1" ht="4.95" customHeight="1" thickBot="1">
      <c r="A5" s="112"/>
      <c r="B5" s="112"/>
      <c r="C5" s="109"/>
      <c r="D5" s="113"/>
      <c r="E5" s="113"/>
      <c r="F5" s="109"/>
      <c r="G5" s="109"/>
      <c r="H5" s="109"/>
      <c r="I5" s="110"/>
      <c r="J5" s="109"/>
      <c r="K5" s="109"/>
      <c r="L5" s="109"/>
      <c r="M5" s="109"/>
      <c r="N5" s="109"/>
      <c r="O5" s="109"/>
      <c r="P5" s="109"/>
      <c r="Q5" s="332"/>
      <c r="R5" s="330"/>
      <c r="S5" s="104"/>
      <c r="T5" s="104"/>
      <c r="U5" s="104"/>
      <c r="V5" s="104"/>
      <c r="W5" s="104"/>
      <c r="X5" s="104"/>
      <c r="Y5" s="104"/>
      <c r="Z5" s="104"/>
      <c r="AA5" s="104"/>
      <c r="AB5" s="104"/>
      <c r="AC5" s="104"/>
      <c r="AD5" s="104"/>
      <c r="AE5" s="104"/>
      <c r="AF5" s="104"/>
      <c r="AG5" s="104"/>
      <c r="AH5" s="104"/>
      <c r="AI5" s="104"/>
      <c r="AJ5" s="104"/>
      <c r="AK5" s="104"/>
    </row>
    <row r="6" spans="1:37" s="111" customFormat="1" ht="15" customHeight="1" thickTop="1">
      <c r="A6" s="545" t="s">
        <v>4</v>
      </c>
      <c r="B6" s="546"/>
      <c r="C6" s="547"/>
      <c r="D6" s="551" t="s">
        <v>159</v>
      </c>
      <c r="E6" s="552"/>
      <c r="F6" s="553" t="s">
        <v>160</v>
      </c>
      <c r="G6" s="554"/>
      <c r="H6" s="555" t="s">
        <v>161</v>
      </c>
      <c r="I6" s="555"/>
      <c r="J6" s="553" t="s">
        <v>162</v>
      </c>
      <c r="K6" s="554"/>
      <c r="L6" s="553" t="s">
        <v>163</v>
      </c>
      <c r="M6" s="556"/>
      <c r="N6" s="557" t="s">
        <v>164</v>
      </c>
      <c r="O6" s="558"/>
      <c r="Q6" s="332"/>
      <c r="R6" s="559"/>
      <c r="S6" s="559"/>
      <c r="T6" s="559"/>
      <c r="U6" s="559"/>
      <c r="V6" s="559"/>
      <c r="W6" s="559"/>
      <c r="X6" s="559"/>
      <c r="Y6" s="559"/>
      <c r="Z6" s="560"/>
      <c r="AA6" s="560"/>
      <c r="AB6" s="559"/>
      <c r="AC6" s="559"/>
      <c r="AD6" s="559"/>
      <c r="AE6" s="559"/>
      <c r="AF6" s="559"/>
      <c r="AG6" s="559"/>
      <c r="AH6" s="559"/>
      <c r="AI6" s="559"/>
      <c r="AJ6" s="560"/>
      <c r="AK6" s="560"/>
    </row>
    <row r="7" spans="1:37" s="111" customFormat="1" ht="11.1" customHeight="1">
      <c r="A7" s="548"/>
      <c r="B7" s="549"/>
      <c r="C7" s="550"/>
      <c r="D7" s="400" t="s">
        <v>2</v>
      </c>
      <c r="E7" s="400" t="s">
        <v>5</v>
      </c>
      <c r="F7" s="116" t="s">
        <v>2</v>
      </c>
      <c r="G7" s="438" t="s">
        <v>5</v>
      </c>
      <c r="H7" s="116" t="s">
        <v>2</v>
      </c>
      <c r="I7" s="438" t="s">
        <v>5</v>
      </c>
      <c r="J7" s="116" t="s">
        <v>2</v>
      </c>
      <c r="K7" s="495" t="s">
        <v>5</v>
      </c>
      <c r="L7" s="116" t="s">
        <v>2</v>
      </c>
      <c r="M7" s="442" t="s">
        <v>5</v>
      </c>
      <c r="N7" s="117" t="s">
        <v>2</v>
      </c>
      <c r="O7" s="118" t="s">
        <v>5</v>
      </c>
      <c r="Q7" s="332" t="s">
        <v>86</v>
      </c>
      <c r="R7" s="333"/>
      <c r="S7" s="110"/>
      <c r="T7" s="110"/>
      <c r="U7" s="110"/>
      <c r="V7" s="110"/>
      <c r="W7" s="110"/>
      <c r="X7" s="110"/>
      <c r="Y7" s="110"/>
      <c r="Z7" s="110"/>
      <c r="AA7" s="110"/>
      <c r="AB7" s="110"/>
      <c r="AC7" s="110"/>
      <c r="AD7" s="110"/>
      <c r="AE7" s="110"/>
      <c r="AF7" s="110"/>
      <c r="AG7" s="110"/>
      <c r="AH7" s="110"/>
      <c r="AI7" s="110"/>
      <c r="AJ7" s="110"/>
      <c r="AK7" s="110"/>
    </row>
    <row r="8" spans="1:37" s="111" customFormat="1" ht="7.5" customHeight="1">
      <c r="A8" s="119"/>
      <c r="B8" s="217"/>
      <c r="C8" s="315"/>
      <c r="D8" s="412"/>
      <c r="E8" s="413"/>
      <c r="F8" s="435"/>
      <c r="G8" s="439"/>
      <c r="H8" s="435"/>
      <c r="I8" s="496"/>
      <c r="J8" s="435"/>
      <c r="K8" s="439"/>
      <c r="L8" s="435"/>
      <c r="M8" s="443"/>
      <c r="N8" s="324"/>
      <c r="O8" s="191"/>
      <c r="Q8" s="332"/>
      <c r="R8" s="332"/>
      <c r="S8" s="109"/>
      <c r="T8" s="109"/>
      <c r="U8" s="109"/>
      <c r="V8" s="109"/>
      <c r="W8" s="109"/>
      <c r="X8" s="109"/>
      <c r="Y8" s="109"/>
      <c r="Z8" s="109"/>
      <c r="AA8" s="109"/>
      <c r="AB8" s="109"/>
      <c r="AC8" s="109"/>
      <c r="AD8" s="109"/>
      <c r="AE8" s="109"/>
      <c r="AF8" s="109"/>
      <c r="AG8" s="109"/>
      <c r="AH8" s="109"/>
      <c r="AI8" s="109"/>
      <c r="AJ8" s="109"/>
      <c r="AK8" s="109"/>
    </row>
    <row r="9" spans="1:37" s="111" customFormat="1" ht="15">
      <c r="A9" s="225" t="s">
        <v>1</v>
      </c>
      <c r="B9" s="273" t="s">
        <v>66</v>
      </c>
      <c r="C9" s="352" t="s">
        <v>6</v>
      </c>
      <c r="D9" s="406">
        <v>124</v>
      </c>
      <c r="E9" s="407">
        <v>31099</v>
      </c>
      <c r="F9" s="403">
        <v>50</v>
      </c>
      <c r="G9" s="513">
        <v>18156</v>
      </c>
      <c r="H9" s="520">
        <v>68</v>
      </c>
      <c r="I9" s="513">
        <v>20296</v>
      </c>
      <c r="J9" s="502">
        <v>87</v>
      </c>
      <c r="K9" s="512">
        <v>27272</v>
      </c>
      <c r="L9" s="502">
        <v>90</v>
      </c>
      <c r="M9" s="512">
        <v>23457</v>
      </c>
      <c r="N9" s="325">
        <f>SUM(F9,H9,J9,L9)</f>
        <v>295</v>
      </c>
      <c r="O9" s="307">
        <f t="shared" ref="N9:O11" si="0">SUM(G9,I9,K9,M9)</f>
        <v>89181</v>
      </c>
      <c r="P9" s="127"/>
      <c r="Q9" s="334">
        <f>N9-F9-H9-J9-L9</f>
        <v>0</v>
      </c>
      <c r="R9" s="334">
        <f>O9-G9-I9-K9-M9</f>
        <v>0</v>
      </c>
      <c r="S9" s="128"/>
      <c r="T9" s="129"/>
      <c r="U9" s="128"/>
      <c r="V9" s="129"/>
      <c r="W9" s="128"/>
      <c r="X9" s="129"/>
      <c r="Y9" s="128"/>
      <c r="Z9" s="129"/>
      <c r="AA9" s="129"/>
      <c r="AB9" s="129"/>
      <c r="AC9" s="128"/>
      <c r="AD9" s="129"/>
      <c r="AE9" s="128"/>
      <c r="AF9" s="129"/>
      <c r="AG9" s="128"/>
      <c r="AH9" s="129"/>
      <c r="AI9" s="128"/>
      <c r="AJ9" s="129"/>
      <c r="AK9" s="128"/>
    </row>
    <row r="10" spans="1:37" s="111" customFormat="1" ht="15">
      <c r="A10" s="225"/>
      <c r="B10" s="287" t="s">
        <v>67</v>
      </c>
      <c r="C10" s="352" t="s">
        <v>7</v>
      </c>
      <c r="D10" s="406">
        <v>47</v>
      </c>
      <c r="E10" s="407">
        <v>3369</v>
      </c>
      <c r="F10" s="403">
        <v>24</v>
      </c>
      <c r="G10" s="513">
        <v>1223</v>
      </c>
      <c r="H10" s="520">
        <v>17</v>
      </c>
      <c r="I10" s="513">
        <v>1111</v>
      </c>
      <c r="J10" s="502">
        <v>33</v>
      </c>
      <c r="K10" s="512">
        <v>1791</v>
      </c>
      <c r="L10" s="502">
        <v>42</v>
      </c>
      <c r="M10" s="512">
        <v>2630</v>
      </c>
      <c r="N10" s="325">
        <f t="shared" si="0"/>
        <v>116</v>
      </c>
      <c r="O10" s="307">
        <f t="shared" si="0"/>
        <v>6755</v>
      </c>
      <c r="Q10" s="334">
        <f>N10-F10-H10-J10-L10</f>
        <v>0</v>
      </c>
      <c r="R10" s="334">
        <f>O10-G10-I10-K10-M10</f>
        <v>0</v>
      </c>
      <c r="S10" s="130"/>
      <c r="T10" s="129"/>
      <c r="U10" s="130"/>
      <c r="V10" s="129"/>
      <c r="W10" s="130"/>
      <c r="X10" s="129"/>
      <c r="Y10" s="130"/>
      <c r="Z10" s="129"/>
      <c r="AA10" s="129"/>
      <c r="AB10" s="129"/>
      <c r="AC10" s="130"/>
      <c r="AD10" s="129"/>
      <c r="AE10" s="130"/>
      <c r="AF10" s="129"/>
      <c r="AG10" s="130"/>
      <c r="AH10" s="129"/>
      <c r="AI10" s="130"/>
      <c r="AJ10" s="129"/>
      <c r="AK10" s="130"/>
    </row>
    <row r="11" spans="1:37" s="111" customFormat="1" ht="15">
      <c r="A11" s="225"/>
      <c r="B11" s="219"/>
      <c r="C11" s="352" t="s">
        <v>90</v>
      </c>
      <c r="D11" s="406">
        <v>38</v>
      </c>
      <c r="E11" s="407">
        <v>2329</v>
      </c>
      <c r="F11" s="403">
        <v>5</v>
      </c>
      <c r="G11" s="513">
        <v>1609</v>
      </c>
      <c r="H11" s="520">
        <v>8</v>
      </c>
      <c r="I11" s="513">
        <v>641</v>
      </c>
      <c r="J11" s="502">
        <v>9</v>
      </c>
      <c r="K11" s="512">
        <v>311</v>
      </c>
      <c r="L11" s="502">
        <v>11</v>
      </c>
      <c r="M11" s="512">
        <v>129</v>
      </c>
      <c r="N11" s="325">
        <f t="shared" si="0"/>
        <v>33</v>
      </c>
      <c r="O11" s="307">
        <f t="shared" si="0"/>
        <v>2690</v>
      </c>
      <c r="Q11" s="334"/>
      <c r="R11" s="334"/>
      <c r="S11" s="130"/>
      <c r="T11" s="129"/>
      <c r="U11" s="130"/>
      <c r="V11" s="129"/>
      <c r="W11" s="130"/>
      <c r="X11" s="129"/>
      <c r="Y11" s="130"/>
      <c r="Z11" s="129"/>
      <c r="AA11" s="129"/>
      <c r="AB11" s="129"/>
      <c r="AC11" s="130"/>
      <c r="AD11" s="129"/>
      <c r="AE11" s="130"/>
      <c r="AF11" s="129"/>
      <c r="AG11" s="130"/>
      <c r="AH11" s="129"/>
      <c r="AI11" s="130"/>
      <c r="AJ11" s="129"/>
      <c r="AK11" s="130"/>
    </row>
    <row r="12" spans="1:37" s="111" customFormat="1" ht="15">
      <c r="A12" s="226"/>
      <c r="B12" s="220"/>
      <c r="C12" s="131"/>
      <c r="D12" s="406"/>
      <c r="E12" s="407"/>
      <c r="F12" s="445"/>
      <c r="G12" s="514"/>
      <c r="H12" s="445"/>
      <c r="I12" s="515"/>
      <c r="J12" s="445"/>
      <c r="K12" s="514"/>
      <c r="L12" s="445"/>
      <c r="M12" s="514"/>
      <c r="N12" s="326"/>
      <c r="O12" s="309"/>
      <c r="Q12" s="332"/>
      <c r="R12" s="335"/>
      <c r="S12" s="130"/>
      <c r="T12" s="129"/>
      <c r="U12" s="130"/>
      <c r="V12" s="129"/>
      <c r="W12" s="130"/>
      <c r="X12" s="129"/>
      <c r="Y12" s="130"/>
      <c r="Z12" s="129"/>
      <c r="AA12" s="134"/>
      <c r="AB12" s="129"/>
      <c r="AC12" s="130"/>
      <c r="AD12" s="129"/>
      <c r="AE12" s="130"/>
      <c r="AF12" s="129"/>
      <c r="AG12" s="130"/>
      <c r="AH12" s="129"/>
      <c r="AI12" s="130"/>
      <c r="AJ12" s="129"/>
      <c r="AK12" s="130"/>
    </row>
    <row r="13" spans="1:37" s="111" customFormat="1" ht="15">
      <c r="A13" s="225" t="s">
        <v>8</v>
      </c>
      <c r="B13" s="273" t="s">
        <v>68</v>
      </c>
      <c r="C13" s="352" t="s">
        <v>6</v>
      </c>
      <c r="D13" s="406">
        <v>0</v>
      </c>
      <c r="E13" s="407">
        <v>0</v>
      </c>
      <c r="F13" s="437">
        <v>0</v>
      </c>
      <c r="G13" s="512">
        <v>0</v>
      </c>
      <c r="H13" s="437">
        <v>0</v>
      </c>
      <c r="I13" s="513">
        <v>0</v>
      </c>
      <c r="J13" s="437">
        <v>0</v>
      </c>
      <c r="K13" s="513">
        <v>0</v>
      </c>
      <c r="L13" s="437">
        <v>0</v>
      </c>
      <c r="M13" s="512">
        <v>0</v>
      </c>
      <c r="N13" s="325">
        <f t="shared" ref="N13:O15" si="1">SUM(F13,H13,J13,L13)</f>
        <v>0</v>
      </c>
      <c r="O13" s="307">
        <f t="shared" si="1"/>
        <v>0</v>
      </c>
      <c r="Q13" s="334">
        <f>N13-F13-H13-J13-L13</f>
        <v>0</v>
      </c>
      <c r="R13" s="334">
        <f>O13-G13-I13-K13-M13</f>
        <v>0</v>
      </c>
      <c r="S13" s="130"/>
      <c r="T13" s="129"/>
      <c r="U13" s="130"/>
      <c r="V13" s="129"/>
      <c r="W13" s="130"/>
      <c r="X13" s="129"/>
      <c r="Y13" s="130"/>
      <c r="Z13" s="129"/>
      <c r="AA13" s="129"/>
      <c r="AB13" s="129"/>
      <c r="AC13" s="130"/>
      <c r="AD13" s="129"/>
      <c r="AE13" s="130"/>
      <c r="AF13" s="129"/>
      <c r="AG13" s="130"/>
      <c r="AH13" s="129"/>
      <c r="AI13" s="130"/>
      <c r="AJ13" s="129"/>
      <c r="AK13" s="130"/>
    </row>
    <row r="14" spans="1:37" s="111" customFormat="1" ht="15">
      <c r="A14" s="225" t="s">
        <v>9</v>
      </c>
      <c r="B14" s="287" t="s">
        <v>69</v>
      </c>
      <c r="C14" s="352" t="s">
        <v>7</v>
      </c>
      <c r="D14" s="406">
        <v>0</v>
      </c>
      <c r="E14" s="407">
        <v>0</v>
      </c>
      <c r="F14" s="437">
        <v>0</v>
      </c>
      <c r="G14" s="512">
        <v>0</v>
      </c>
      <c r="H14" s="437">
        <v>0</v>
      </c>
      <c r="I14" s="513">
        <v>0</v>
      </c>
      <c r="J14" s="437">
        <v>0</v>
      </c>
      <c r="K14" s="513">
        <v>0</v>
      </c>
      <c r="L14" s="437">
        <v>0</v>
      </c>
      <c r="M14" s="512">
        <v>0</v>
      </c>
      <c r="N14" s="325">
        <f t="shared" si="1"/>
        <v>0</v>
      </c>
      <c r="O14" s="307">
        <f t="shared" si="1"/>
        <v>0</v>
      </c>
      <c r="Q14" s="334">
        <f>N14-F14-H14-J14-L14</f>
        <v>0</v>
      </c>
      <c r="R14" s="334">
        <f>O14-G14-I14-K14-M14</f>
        <v>0</v>
      </c>
      <c r="S14" s="130"/>
      <c r="T14" s="129"/>
      <c r="U14" s="130"/>
      <c r="V14" s="129"/>
      <c r="W14" s="130"/>
      <c r="X14" s="129"/>
      <c r="Y14" s="130"/>
      <c r="Z14" s="129"/>
      <c r="AA14" s="129"/>
      <c r="AB14" s="129"/>
      <c r="AC14" s="130"/>
      <c r="AD14" s="129"/>
      <c r="AE14" s="130"/>
      <c r="AF14" s="129"/>
      <c r="AG14" s="130"/>
      <c r="AH14" s="129"/>
      <c r="AI14" s="130"/>
      <c r="AJ14" s="129"/>
      <c r="AK14" s="130"/>
    </row>
    <row r="15" spans="1:37" s="111" customFormat="1" ht="15">
      <c r="A15" s="225"/>
      <c r="B15" s="219"/>
      <c r="C15" s="352" t="s">
        <v>90</v>
      </c>
      <c r="D15" s="406">
        <v>0</v>
      </c>
      <c r="E15" s="407">
        <v>0</v>
      </c>
      <c r="F15" s="437">
        <v>0</v>
      </c>
      <c r="G15" s="512">
        <v>0</v>
      </c>
      <c r="H15" s="437">
        <v>0</v>
      </c>
      <c r="I15" s="513">
        <v>0</v>
      </c>
      <c r="J15" s="437">
        <v>0</v>
      </c>
      <c r="K15" s="513">
        <v>0</v>
      </c>
      <c r="L15" s="437">
        <v>0</v>
      </c>
      <c r="M15" s="512">
        <v>0</v>
      </c>
      <c r="N15" s="325">
        <f t="shared" si="1"/>
        <v>0</v>
      </c>
      <c r="O15" s="307">
        <f t="shared" si="1"/>
        <v>0</v>
      </c>
      <c r="Q15" s="334"/>
      <c r="R15" s="334"/>
      <c r="S15" s="130"/>
      <c r="T15" s="129"/>
      <c r="U15" s="130"/>
      <c r="V15" s="129"/>
      <c r="W15" s="130"/>
      <c r="X15" s="129"/>
      <c r="Y15" s="130"/>
      <c r="Z15" s="129"/>
      <c r="AA15" s="129"/>
      <c r="AB15" s="129"/>
      <c r="AC15" s="130"/>
      <c r="AD15" s="129"/>
      <c r="AE15" s="130"/>
      <c r="AF15" s="129"/>
      <c r="AG15" s="130"/>
      <c r="AH15" s="129"/>
      <c r="AI15" s="130"/>
      <c r="AJ15" s="129"/>
      <c r="AK15" s="130"/>
    </row>
    <row r="16" spans="1:37" s="111" customFormat="1" ht="15">
      <c r="A16" s="226"/>
      <c r="B16" s="220"/>
      <c r="C16" s="131"/>
      <c r="D16" s="406"/>
      <c r="E16" s="407"/>
      <c r="F16" s="445"/>
      <c r="G16" s="514"/>
      <c r="H16" s="445"/>
      <c r="I16" s="515"/>
      <c r="J16" s="445"/>
      <c r="K16" s="515"/>
      <c r="L16" s="445"/>
      <c r="M16" s="514"/>
      <c r="N16" s="326"/>
      <c r="O16" s="309"/>
      <c r="Q16" s="332"/>
      <c r="R16" s="335"/>
      <c r="S16" s="130"/>
      <c r="T16" s="129"/>
      <c r="U16" s="130"/>
      <c r="V16" s="129"/>
      <c r="W16" s="130"/>
      <c r="X16" s="129"/>
      <c r="Y16" s="130"/>
      <c r="Z16" s="129"/>
      <c r="AA16" s="134"/>
      <c r="AB16" s="129"/>
      <c r="AC16" s="130"/>
      <c r="AD16" s="129"/>
      <c r="AE16" s="130"/>
      <c r="AF16" s="129"/>
      <c r="AG16" s="130"/>
      <c r="AH16" s="129"/>
      <c r="AI16" s="130"/>
      <c r="AJ16" s="129"/>
      <c r="AK16" s="130"/>
    </row>
    <row r="17" spans="1:37" s="111" customFormat="1" ht="15">
      <c r="A17" s="225" t="s">
        <v>10</v>
      </c>
      <c r="B17" s="273" t="s">
        <v>70</v>
      </c>
      <c r="C17" s="352" t="s">
        <v>6</v>
      </c>
      <c r="D17" s="406">
        <v>0</v>
      </c>
      <c r="E17" s="407">
        <v>0</v>
      </c>
      <c r="F17" s="437">
        <v>0</v>
      </c>
      <c r="G17" s="512">
        <v>0</v>
      </c>
      <c r="H17" s="437">
        <v>0</v>
      </c>
      <c r="I17" s="513">
        <v>0</v>
      </c>
      <c r="J17" s="437">
        <v>0</v>
      </c>
      <c r="K17" s="513">
        <v>0</v>
      </c>
      <c r="L17" s="437">
        <v>0</v>
      </c>
      <c r="M17" s="512">
        <v>0</v>
      </c>
      <c r="N17" s="325">
        <f t="shared" ref="N17:O23" si="2">SUM(F17,H17,J17,L17)</f>
        <v>0</v>
      </c>
      <c r="O17" s="307">
        <f t="shared" si="2"/>
        <v>0</v>
      </c>
      <c r="Q17" s="334">
        <f>N17-F17-H17-J17-L17</f>
        <v>0</v>
      </c>
      <c r="R17" s="334">
        <f>O17-G17-I17-K17-M17</f>
        <v>0</v>
      </c>
      <c r="S17" s="130"/>
      <c r="T17" s="129"/>
      <c r="U17" s="130"/>
      <c r="V17" s="129"/>
      <c r="W17" s="130"/>
      <c r="X17" s="129"/>
      <c r="Y17" s="130"/>
      <c r="Z17" s="129"/>
      <c r="AA17" s="129"/>
      <c r="AB17" s="129"/>
      <c r="AC17" s="130"/>
      <c r="AD17" s="129"/>
      <c r="AE17" s="130"/>
      <c r="AF17" s="129"/>
      <c r="AG17" s="130"/>
      <c r="AH17" s="129"/>
      <c r="AI17" s="130"/>
      <c r="AJ17" s="129"/>
      <c r="AK17" s="130"/>
    </row>
    <row r="18" spans="1:37" s="111" customFormat="1" ht="15">
      <c r="A18" s="225"/>
      <c r="B18" s="287" t="s">
        <v>71</v>
      </c>
      <c r="C18" s="352" t="s">
        <v>7</v>
      </c>
      <c r="D18" s="406">
        <v>0</v>
      </c>
      <c r="E18" s="407">
        <v>0</v>
      </c>
      <c r="F18" s="437">
        <v>0</v>
      </c>
      <c r="G18" s="512">
        <v>0</v>
      </c>
      <c r="H18" s="437">
        <v>0</v>
      </c>
      <c r="I18" s="513">
        <v>0</v>
      </c>
      <c r="J18" s="437">
        <v>0</v>
      </c>
      <c r="K18" s="513">
        <v>0</v>
      </c>
      <c r="L18" s="437">
        <v>0</v>
      </c>
      <c r="M18" s="512">
        <v>0</v>
      </c>
      <c r="N18" s="325">
        <f t="shared" si="2"/>
        <v>0</v>
      </c>
      <c r="O18" s="307">
        <f t="shared" si="2"/>
        <v>0</v>
      </c>
      <c r="Q18" s="334">
        <f>N18-F18-H18-J18-L18</f>
        <v>0</v>
      </c>
      <c r="R18" s="334">
        <f>O18-G18-I18-K18-M18</f>
        <v>0</v>
      </c>
      <c r="S18" s="130"/>
      <c r="T18" s="129"/>
      <c r="U18" s="130"/>
      <c r="V18" s="129"/>
      <c r="W18" s="130"/>
      <c r="X18" s="129"/>
      <c r="Y18" s="130"/>
      <c r="Z18" s="129"/>
      <c r="AA18" s="129"/>
      <c r="AB18" s="129"/>
      <c r="AC18" s="130"/>
      <c r="AD18" s="129"/>
      <c r="AE18" s="130"/>
      <c r="AF18" s="129"/>
      <c r="AG18" s="130"/>
      <c r="AH18" s="129"/>
      <c r="AI18" s="130"/>
      <c r="AJ18" s="129"/>
      <c r="AK18" s="130"/>
    </row>
    <row r="19" spans="1:37" s="111" customFormat="1" ht="15">
      <c r="A19" s="225"/>
      <c r="B19" s="219"/>
      <c r="C19" s="352" t="s">
        <v>90</v>
      </c>
      <c r="D19" s="406">
        <v>0</v>
      </c>
      <c r="E19" s="407">
        <v>0</v>
      </c>
      <c r="F19" s="437">
        <v>0</v>
      </c>
      <c r="G19" s="512">
        <v>0</v>
      </c>
      <c r="H19" s="437">
        <v>0</v>
      </c>
      <c r="I19" s="513">
        <v>0</v>
      </c>
      <c r="J19" s="437">
        <v>0</v>
      </c>
      <c r="K19" s="513">
        <v>0</v>
      </c>
      <c r="L19" s="437">
        <v>0</v>
      </c>
      <c r="M19" s="512">
        <v>0</v>
      </c>
      <c r="N19" s="325">
        <f t="shared" si="2"/>
        <v>0</v>
      </c>
      <c r="O19" s="307">
        <f t="shared" si="2"/>
        <v>0</v>
      </c>
      <c r="Q19" s="334"/>
      <c r="R19" s="334"/>
      <c r="S19" s="130"/>
      <c r="T19" s="129"/>
      <c r="U19" s="130"/>
      <c r="V19" s="129"/>
      <c r="W19" s="130"/>
      <c r="X19" s="129"/>
      <c r="Y19" s="130"/>
      <c r="Z19" s="129"/>
      <c r="AA19" s="129"/>
      <c r="AB19" s="129"/>
      <c r="AC19" s="130"/>
      <c r="AD19" s="129"/>
      <c r="AE19" s="130"/>
      <c r="AF19" s="129"/>
      <c r="AG19" s="130"/>
      <c r="AH19" s="129"/>
      <c r="AI19" s="130"/>
      <c r="AJ19" s="129"/>
      <c r="AK19" s="130"/>
    </row>
    <row r="20" spans="1:37" s="111" customFormat="1" ht="15">
      <c r="A20" s="226"/>
      <c r="B20" s="220"/>
      <c r="C20" s="131"/>
      <c r="D20" s="406"/>
      <c r="E20" s="407"/>
      <c r="F20" s="445"/>
      <c r="G20" s="514"/>
      <c r="H20" s="445"/>
      <c r="I20" s="515"/>
      <c r="J20" s="445"/>
      <c r="K20" s="515"/>
      <c r="L20" s="445"/>
      <c r="M20" s="514"/>
      <c r="N20" s="326">
        <f t="shared" si="2"/>
        <v>0</v>
      </c>
      <c r="O20" s="309"/>
      <c r="Q20" s="332"/>
      <c r="R20" s="335"/>
      <c r="S20" s="130"/>
      <c r="T20" s="129"/>
      <c r="U20" s="130"/>
      <c r="V20" s="129"/>
      <c r="W20" s="130"/>
      <c r="X20" s="129"/>
      <c r="Y20" s="130"/>
      <c r="Z20" s="129"/>
      <c r="AA20" s="134"/>
      <c r="AB20" s="129"/>
      <c r="AC20" s="130"/>
      <c r="AD20" s="129"/>
      <c r="AE20" s="130"/>
      <c r="AF20" s="129"/>
      <c r="AG20" s="130"/>
      <c r="AH20" s="129"/>
      <c r="AI20" s="130"/>
      <c r="AJ20" s="129"/>
      <c r="AK20" s="130"/>
    </row>
    <row r="21" spans="1:37" s="111" customFormat="1" ht="15">
      <c r="A21" s="225" t="s">
        <v>11</v>
      </c>
      <c r="B21" s="273" t="s">
        <v>72</v>
      </c>
      <c r="C21" s="352" t="s">
        <v>6</v>
      </c>
      <c r="D21" s="406">
        <v>0</v>
      </c>
      <c r="E21" s="407">
        <v>0</v>
      </c>
      <c r="F21" s="437">
        <v>0</v>
      </c>
      <c r="G21" s="512">
        <v>0</v>
      </c>
      <c r="H21" s="437">
        <v>0</v>
      </c>
      <c r="I21" s="513">
        <v>0</v>
      </c>
      <c r="J21" s="437">
        <v>0</v>
      </c>
      <c r="K21" s="513">
        <v>0</v>
      </c>
      <c r="L21" s="437">
        <v>0</v>
      </c>
      <c r="M21" s="512">
        <v>0</v>
      </c>
      <c r="N21" s="325">
        <f t="shared" si="2"/>
        <v>0</v>
      </c>
      <c r="O21" s="307">
        <f t="shared" si="2"/>
        <v>0</v>
      </c>
      <c r="Q21" s="334">
        <f>N21-F21-H21-J21-L21</f>
        <v>0</v>
      </c>
      <c r="R21" s="334">
        <f>O21-G21-I21-K21-M21</f>
        <v>0</v>
      </c>
      <c r="S21" s="130"/>
      <c r="T21" s="129"/>
      <c r="U21" s="130"/>
      <c r="V21" s="129"/>
      <c r="W21" s="130"/>
      <c r="X21" s="129"/>
      <c r="Y21" s="130"/>
      <c r="Z21" s="129"/>
      <c r="AA21" s="129"/>
      <c r="AB21" s="129"/>
      <c r="AC21" s="130"/>
      <c r="AD21" s="129"/>
      <c r="AE21" s="130"/>
      <c r="AF21" s="129"/>
      <c r="AG21" s="130"/>
      <c r="AH21" s="129"/>
      <c r="AI21" s="130"/>
      <c r="AJ21" s="129"/>
      <c r="AK21" s="130"/>
    </row>
    <row r="22" spans="1:37" s="111" customFormat="1" ht="15">
      <c r="A22" s="225"/>
      <c r="B22" s="287" t="s">
        <v>73</v>
      </c>
      <c r="C22" s="352" t="s">
        <v>7</v>
      </c>
      <c r="D22" s="406">
        <v>1</v>
      </c>
      <c r="E22" s="407">
        <v>8</v>
      </c>
      <c r="F22" s="437">
        <v>0</v>
      </c>
      <c r="G22" s="512">
        <v>0</v>
      </c>
      <c r="H22" s="437">
        <v>0</v>
      </c>
      <c r="I22" s="513">
        <v>0</v>
      </c>
      <c r="J22" s="437">
        <v>0</v>
      </c>
      <c r="K22" s="513">
        <v>0</v>
      </c>
      <c r="L22" s="437">
        <v>0</v>
      </c>
      <c r="M22" s="512">
        <v>0</v>
      </c>
      <c r="N22" s="325">
        <f t="shared" si="2"/>
        <v>0</v>
      </c>
      <c r="O22" s="307">
        <f t="shared" si="2"/>
        <v>0</v>
      </c>
      <c r="Q22" s="334">
        <f>N22-F22-H22-J22-L22</f>
        <v>0</v>
      </c>
      <c r="R22" s="334">
        <f>O22-G22-I22-K22-M22</f>
        <v>0</v>
      </c>
      <c r="S22" s="130"/>
      <c r="T22" s="129"/>
      <c r="U22" s="130"/>
      <c r="V22" s="129"/>
      <c r="W22" s="130"/>
      <c r="X22" s="129"/>
      <c r="Y22" s="130"/>
      <c r="Z22" s="129"/>
      <c r="AA22" s="129"/>
      <c r="AB22" s="129"/>
      <c r="AC22" s="130"/>
      <c r="AD22" s="129"/>
      <c r="AE22" s="130"/>
      <c r="AF22" s="129"/>
      <c r="AG22" s="130"/>
      <c r="AH22" s="129"/>
      <c r="AI22" s="130"/>
      <c r="AJ22" s="129"/>
      <c r="AK22" s="130"/>
    </row>
    <row r="23" spans="1:37" s="111" customFormat="1" ht="15">
      <c r="A23" s="225"/>
      <c r="B23" s="219"/>
      <c r="C23" s="352" t="s">
        <v>90</v>
      </c>
      <c r="D23" s="406">
        <v>0</v>
      </c>
      <c r="E23" s="407">
        <v>0</v>
      </c>
      <c r="F23" s="437">
        <v>0</v>
      </c>
      <c r="G23" s="512">
        <v>0</v>
      </c>
      <c r="H23" s="437">
        <v>0</v>
      </c>
      <c r="I23" s="513">
        <v>0</v>
      </c>
      <c r="J23" s="437">
        <v>0</v>
      </c>
      <c r="K23" s="513">
        <v>0</v>
      </c>
      <c r="L23" s="437">
        <v>0</v>
      </c>
      <c r="M23" s="512">
        <v>0</v>
      </c>
      <c r="N23" s="325">
        <f t="shared" si="2"/>
        <v>0</v>
      </c>
      <c r="O23" s="307">
        <f t="shared" si="2"/>
        <v>0</v>
      </c>
      <c r="Q23" s="334"/>
      <c r="R23" s="334"/>
      <c r="S23" s="130"/>
      <c r="T23" s="129"/>
      <c r="U23" s="130"/>
      <c r="V23" s="129"/>
      <c r="W23" s="130"/>
      <c r="X23" s="129"/>
      <c r="Y23" s="130"/>
      <c r="Z23" s="129"/>
      <c r="AA23" s="129"/>
      <c r="AB23" s="129"/>
      <c r="AC23" s="130"/>
      <c r="AD23" s="129"/>
      <c r="AE23" s="130"/>
      <c r="AF23" s="129"/>
      <c r="AG23" s="130"/>
      <c r="AH23" s="129"/>
      <c r="AI23" s="130"/>
      <c r="AJ23" s="129"/>
      <c r="AK23" s="130"/>
    </row>
    <row r="24" spans="1:37" s="111" customFormat="1" ht="15">
      <c r="A24" s="226"/>
      <c r="B24" s="220"/>
      <c r="C24" s="131"/>
      <c r="D24" s="406"/>
      <c r="E24" s="407"/>
      <c r="F24" s="445"/>
      <c r="G24" s="514"/>
      <c r="H24" s="445"/>
      <c r="I24" s="515"/>
      <c r="J24" s="445"/>
      <c r="K24" s="514"/>
      <c r="L24" s="445"/>
      <c r="M24" s="514"/>
      <c r="N24" s="326"/>
      <c r="O24" s="309"/>
      <c r="Q24" s="332"/>
      <c r="R24" s="335"/>
      <c r="S24" s="130"/>
      <c r="T24" s="129"/>
      <c r="U24" s="130"/>
      <c r="V24" s="129"/>
      <c r="W24" s="130"/>
      <c r="X24" s="129"/>
      <c r="Y24" s="130"/>
      <c r="Z24" s="129"/>
      <c r="AA24" s="134"/>
      <c r="AB24" s="129"/>
      <c r="AC24" s="130"/>
      <c r="AD24" s="129"/>
      <c r="AE24" s="130"/>
      <c r="AF24" s="129"/>
      <c r="AG24" s="130"/>
      <c r="AH24" s="129"/>
      <c r="AI24" s="130"/>
      <c r="AJ24" s="129"/>
      <c r="AK24" s="130"/>
    </row>
    <row r="25" spans="1:37" s="111" customFormat="1" ht="15">
      <c r="A25" s="225" t="s">
        <v>12</v>
      </c>
      <c r="B25" s="273" t="s">
        <v>74</v>
      </c>
      <c r="C25" s="352" t="s">
        <v>6</v>
      </c>
      <c r="D25" s="406">
        <v>15</v>
      </c>
      <c r="E25" s="407">
        <v>123088</v>
      </c>
      <c r="F25" s="403">
        <v>3</v>
      </c>
      <c r="G25" s="512">
        <v>25567</v>
      </c>
      <c r="H25" s="403">
        <v>2</v>
      </c>
      <c r="I25" s="513">
        <v>7029</v>
      </c>
      <c r="J25" s="502">
        <v>4</v>
      </c>
      <c r="K25" s="512">
        <v>5012</v>
      </c>
      <c r="L25" s="502">
        <v>4</v>
      </c>
      <c r="M25" s="512">
        <v>10153</v>
      </c>
      <c r="N25" s="325">
        <f t="shared" ref="N25:O27" si="3">SUM(F25,H25,J25,L25)</f>
        <v>13</v>
      </c>
      <c r="O25" s="307">
        <f t="shared" si="3"/>
        <v>47761</v>
      </c>
      <c r="Q25" s="334">
        <f>N25-F25-H25-J25-L25</f>
        <v>0</v>
      </c>
      <c r="R25" s="334">
        <f>O25-G25-I25-K25-M25</f>
        <v>0</v>
      </c>
      <c r="S25" s="130"/>
      <c r="T25" s="129"/>
      <c r="U25" s="130"/>
      <c r="V25" s="129"/>
      <c r="W25" s="130"/>
      <c r="X25" s="129"/>
      <c r="Y25" s="130"/>
      <c r="Z25" s="129"/>
      <c r="AA25" s="129"/>
      <c r="AB25" s="129"/>
      <c r="AC25" s="130"/>
      <c r="AD25" s="129"/>
      <c r="AE25" s="130"/>
      <c r="AF25" s="129"/>
      <c r="AG25" s="130"/>
      <c r="AH25" s="129"/>
      <c r="AI25" s="130"/>
      <c r="AJ25" s="129"/>
      <c r="AK25" s="130"/>
    </row>
    <row r="26" spans="1:37" s="111" customFormat="1" ht="15">
      <c r="A26" s="225"/>
      <c r="B26" s="287" t="s">
        <v>75</v>
      </c>
      <c r="C26" s="352" t="s">
        <v>7</v>
      </c>
      <c r="D26" s="406">
        <v>22</v>
      </c>
      <c r="E26" s="407">
        <v>5339</v>
      </c>
      <c r="F26" s="403">
        <v>5</v>
      </c>
      <c r="G26" s="512">
        <v>698</v>
      </c>
      <c r="H26" s="403">
        <v>13</v>
      </c>
      <c r="I26" s="513">
        <v>1115</v>
      </c>
      <c r="J26" s="502">
        <v>10</v>
      </c>
      <c r="K26" s="512">
        <v>483</v>
      </c>
      <c r="L26" s="502">
        <v>11</v>
      </c>
      <c r="M26" s="512">
        <v>637</v>
      </c>
      <c r="N26" s="325">
        <f t="shared" si="3"/>
        <v>39</v>
      </c>
      <c r="O26" s="307">
        <f t="shared" si="3"/>
        <v>2933</v>
      </c>
      <c r="Q26" s="334">
        <f>N26-F26-H26-J26-L26</f>
        <v>0</v>
      </c>
      <c r="R26" s="334">
        <f>O26-G26-I26-K26-M26</f>
        <v>0</v>
      </c>
      <c r="S26" s="130"/>
      <c r="T26" s="129"/>
      <c r="U26" s="130"/>
      <c r="V26" s="129"/>
      <c r="W26" s="130"/>
      <c r="X26" s="129"/>
      <c r="Y26" s="130"/>
      <c r="Z26" s="129"/>
      <c r="AA26" s="129"/>
      <c r="AB26" s="129"/>
      <c r="AC26" s="130"/>
      <c r="AD26" s="129"/>
      <c r="AE26" s="130"/>
      <c r="AF26" s="129"/>
      <c r="AG26" s="130"/>
      <c r="AH26" s="129"/>
      <c r="AI26" s="130"/>
      <c r="AJ26" s="129"/>
      <c r="AK26" s="130"/>
    </row>
    <row r="27" spans="1:37" s="111" customFormat="1" ht="15">
      <c r="A27" s="225"/>
      <c r="B27" s="219"/>
      <c r="C27" s="352" t="s">
        <v>90</v>
      </c>
      <c r="D27" s="406">
        <v>74</v>
      </c>
      <c r="E27" s="407">
        <v>20420</v>
      </c>
      <c r="F27" s="403">
        <v>23</v>
      </c>
      <c r="G27" s="512">
        <v>6700</v>
      </c>
      <c r="H27" s="403">
        <v>19</v>
      </c>
      <c r="I27" s="513">
        <v>7800</v>
      </c>
      <c r="J27" s="502">
        <v>17</v>
      </c>
      <c r="K27" s="512">
        <v>5504</v>
      </c>
      <c r="L27" s="502">
        <v>11</v>
      </c>
      <c r="M27" s="512">
        <v>5027</v>
      </c>
      <c r="N27" s="325">
        <f t="shared" si="3"/>
        <v>70</v>
      </c>
      <c r="O27" s="307">
        <f t="shared" si="3"/>
        <v>25031</v>
      </c>
      <c r="Q27" s="334"/>
      <c r="R27" s="334"/>
      <c r="S27" s="130"/>
      <c r="T27" s="129"/>
      <c r="U27" s="130"/>
      <c r="V27" s="129"/>
      <c r="W27" s="130"/>
      <c r="X27" s="129"/>
      <c r="Y27" s="130"/>
      <c r="Z27" s="129"/>
      <c r="AA27" s="129"/>
      <c r="AB27" s="129"/>
      <c r="AC27" s="130"/>
      <c r="AD27" s="129"/>
      <c r="AE27" s="130"/>
      <c r="AF27" s="129"/>
      <c r="AG27" s="130"/>
      <c r="AH27" s="129"/>
      <c r="AI27" s="130"/>
      <c r="AJ27" s="129"/>
      <c r="AK27" s="130"/>
    </row>
    <row r="28" spans="1:37" s="111" customFormat="1" ht="15">
      <c r="A28" s="226"/>
      <c r="B28" s="220"/>
      <c r="C28" s="131"/>
      <c r="D28" s="406"/>
      <c r="E28" s="407"/>
      <c r="F28" s="445"/>
      <c r="G28" s="514"/>
      <c r="H28" s="445"/>
      <c r="I28" s="515"/>
      <c r="J28" s="445"/>
      <c r="K28" s="514"/>
      <c r="L28" s="445"/>
      <c r="M28" s="514"/>
      <c r="N28" s="326"/>
      <c r="O28" s="309"/>
      <c r="Q28" s="332"/>
      <c r="R28" s="335"/>
      <c r="S28" s="130"/>
      <c r="T28" s="129"/>
      <c r="U28" s="130"/>
      <c r="V28" s="129"/>
      <c r="W28" s="130"/>
      <c r="X28" s="129"/>
      <c r="Y28" s="130"/>
      <c r="Z28" s="129"/>
      <c r="AA28" s="134"/>
      <c r="AB28" s="129"/>
      <c r="AC28" s="130"/>
      <c r="AD28" s="129"/>
      <c r="AE28" s="130"/>
      <c r="AF28" s="129"/>
      <c r="AG28" s="130"/>
      <c r="AH28" s="129"/>
      <c r="AI28" s="130"/>
      <c r="AJ28" s="129"/>
      <c r="AK28" s="130"/>
    </row>
    <row r="29" spans="1:37" s="111" customFormat="1" ht="15">
      <c r="A29" s="225" t="s">
        <v>13</v>
      </c>
      <c r="B29" s="273" t="s">
        <v>76</v>
      </c>
      <c r="C29" s="352" t="s">
        <v>6</v>
      </c>
      <c r="D29" s="406">
        <v>1</v>
      </c>
      <c r="E29" s="407">
        <v>806</v>
      </c>
      <c r="F29" s="437">
        <v>2</v>
      </c>
      <c r="G29" s="512">
        <v>1604</v>
      </c>
      <c r="H29" s="437">
        <v>0</v>
      </c>
      <c r="I29" s="513">
        <v>0</v>
      </c>
      <c r="J29" s="437">
        <v>0</v>
      </c>
      <c r="K29" s="513">
        <v>0</v>
      </c>
      <c r="L29" s="437">
        <v>1</v>
      </c>
      <c r="M29" s="512">
        <v>2862</v>
      </c>
      <c r="N29" s="325">
        <f t="shared" ref="N29:O31" si="4">SUM(F29,H29,J29,L29)</f>
        <v>3</v>
      </c>
      <c r="O29" s="307">
        <f t="shared" si="4"/>
        <v>4466</v>
      </c>
      <c r="Q29" s="334">
        <f>N29-F29-H29-J29-L29</f>
        <v>0</v>
      </c>
      <c r="R29" s="334">
        <f>O29-G29-I29-K29-M29</f>
        <v>0</v>
      </c>
      <c r="S29" s="130"/>
      <c r="T29" s="129"/>
      <c r="U29" s="130"/>
      <c r="V29" s="129"/>
      <c r="W29" s="130"/>
      <c r="X29" s="129"/>
      <c r="Y29" s="130"/>
      <c r="Z29" s="129"/>
      <c r="AA29" s="129"/>
      <c r="AB29" s="129"/>
      <c r="AC29" s="130"/>
      <c r="AD29" s="129"/>
      <c r="AE29" s="130"/>
      <c r="AF29" s="129"/>
      <c r="AG29" s="130"/>
      <c r="AH29" s="129"/>
      <c r="AI29" s="130"/>
      <c r="AJ29" s="129"/>
      <c r="AK29" s="130"/>
    </row>
    <row r="30" spans="1:37" s="111" customFormat="1" ht="15">
      <c r="A30" s="225"/>
      <c r="B30" s="287" t="s">
        <v>77</v>
      </c>
      <c r="C30" s="352" t="s">
        <v>7</v>
      </c>
      <c r="D30" s="406">
        <v>0</v>
      </c>
      <c r="E30" s="407">
        <v>0</v>
      </c>
      <c r="F30" s="437">
        <v>0</v>
      </c>
      <c r="G30" s="512">
        <v>0</v>
      </c>
      <c r="H30" s="437">
        <v>0</v>
      </c>
      <c r="I30" s="513">
        <v>0</v>
      </c>
      <c r="J30" s="437">
        <v>0</v>
      </c>
      <c r="K30" s="513">
        <v>0</v>
      </c>
      <c r="L30" s="437">
        <v>0</v>
      </c>
      <c r="M30" s="512">
        <v>0</v>
      </c>
      <c r="N30" s="325">
        <f t="shared" si="4"/>
        <v>0</v>
      </c>
      <c r="O30" s="307">
        <f t="shared" si="4"/>
        <v>0</v>
      </c>
      <c r="Q30" s="334">
        <f>N30-F30-H30-J30-L30</f>
        <v>0</v>
      </c>
      <c r="R30" s="334">
        <f>O30-G30-I30-K30-M30</f>
        <v>0</v>
      </c>
      <c r="S30" s="130"/>
      <c r="T30" s="129"/>
      <c r="U30" s="130"/>
      <c r="V30" s="129"/>
      <c r="W30" s="130"/>
      <c r="X30" s="129"/>
      <c r="Y30" s="130"/>
      <c r="Z30" s="129"/>
      <c r="AA30" s="129"/>
      <c r="AB30" s="129"/>
      <c r="AC30" s="130"/>
      <c r="AD30" s="129"/>
      <c r="AE30" s="130"/>
      <c r="AF30" s="129"/>
      <c r="AG30" s="130"/>
      <c r="AH30" s="129"/>
      <c r="AI30" s="130"/>
      <c r="AJ30" s="129"/>
      <c r="AK30" s="130"/>
    </row>
    <row r="31" spans="1:37" s="111" customFormat="1" ht="15">
      <c r="A31" s="225"/>
      <c r="B31" s="219"/>
      <c r="C31" s="352" t="s">
        <v>90</v>
      </c>
      <c r="D31" s="406">
        <v>0</v>
      </c>
      <c r="E31" s="407">
        <v>0</v>
      </c>
      <c r="F31" s="437">
        <v>0</v>
      </c>
      <c r="G31" s="512">
        <v>0</v>
      </c>
      <c r="H31" s="437">
        <v>0</v>
      </c>
      <c r="I31" s="513">
        <v>0</v>
      </c>
      <c r="J31" s="437">
        <v>0</v>
      </c>
      <c r="K31" s="513">
        <v>0</v>
      </c>
      <c r="L31" s="437">
        <v>0</v>
      </c>
      <c r="M31" s="512">
        <v>0</v>
      </c>
      <c r="N31" s="325">
        <f t="shared" si="4"/>
        <v>0</v>
      </c>
      <c r="O31" s="307">
        <f t="shared" si="4"/>
        <v>0</v>
      </c>
      <c r="Q31" s="334"/>
      <c r="R31" s="334"/>
      <c r="S31" s="130"/>
      <c r="T31" s="129"/>
      <c r="U31" s="130"/>
      <c r="V31" s="129"/>
      <c r="W31" s="130"/>
      <c r="X31" s="129"/>
      <c r="Y31" s="130"/>
      <c r="Z31" s="129"/>
      <c r="AA31" s="129"/>
      <c r="AB31" s="129"/>
      <c r="AC31" s="130"/>
      <c r="AD31" s="129"/>
      <c r="AE31" s="130"/>
      <c r="AF31" s="129"/>
      <c r="AG31" s="130"/>
      <c r="AH31" s="129"/>
      <c r="AI31" s="130"/>
      <c r="AJ31" s="129"/>
      <c r="AK31" s="130"/>
    </row>
    <row r="32" spans="1:37" s="111" customFormat="1" ht="15">
      <c r="A32" s="226"/>
      <c r="B32" s="220"/>
      <c r="C32" s="131"/>
      <c r="D32" s="406"/>
      <c r="E32" s="407"/>
      <c r="F32" s="445"/>
      <c r="G32" s="514"/>
      <c r="H32" s="445"/>
      <c r="I32" s="515"/>
      <c r="J32" s="445"/>
      <c r="K32" s="515"/>
      <c r="L32" s="445"/>
      <c r="M32" s="514"/>
      <c r="N32" s="326"/>
      <c r="O32" s="309"/>
      <c r="Q32" s="332"/>
      <c r="R32" s="335"/>
      <c r="S32" s="130"/>
      <c r="T32" s="129"/>
      <c r="U32" s="130"/>
      <c r="V32" s="129" t="s">
        <v>138</v>
      </c>
      <c r="W32" s="130"/>
      <c r="X32" s="129"/>
      <c r="Y32" s="130"/>
      <c r="Z32" s="129"/>
      <c r="AA32" s="134"/>
      <c r="AB32" s="129"/>
      <c r="AC32" s="130"/>
      <c r="AD32" s="129"/>
      <c r="AE32" s="130"/>
      <c r="AF32" s="129"/>
      <c r="AG32" s="130"/>
      <c r="AH32" s="129"/>
      <c r="AI32" s="130"/>
      <c r="AJ32" s="129"/>
      <c r="AK32" s="130"/>
    </row>
    <row r="33" spans="1:37" s="111" customFormat="1" ht="15">
      <c r="A33" s="225" t="s">
        <v>14</v>
      </c>
      <c r="B33" s="273" t="s">
        <v>78</v>
      </c>
      <c r="C33" s="352" t="s">
        <v>6</v>
      </c>
      <c r="D33" s="406">
        <v>0</v>
      </c>
      <c r="E33" s="407">
        <v>0</v>
      </c>
      <c r="F33" s="437">
        <v>0</v>
      </c>
      <c r="G33" s="512">
        <v>0</v>
      </c>
      <c r="H33" s="437">
        <v>0</v>
      </c>
      <c r="I33" s="513">
        <v>0</v>
      </c>
      <c r="J33" s="437">
        <v>0</v>
      </c>
      <c r="K33" s="513">
        <v>0</v>
      </c>
      <c r="L33" s="437">
        <v>0</v>
      </c>
      <c r="M33" s="512">
        <v>0</v>
      </c>
      <c r="N33" s="325">
        <f t="shared" ref="N33:O35" si="5">SUM(F33,H33,J33,L33)</f>
        <v>0</v>
      </c>
      <c r="O33" s="307">
        <f t="shared" si="5"/>
        <v>0</v>
      </c>
      <c r="Q33" s="334">
        <f>N33-F33-H33-J33-L33</f>
        <v>0</v>
      </c>
      <c r="R33" s="334">
        <f>O33-G33-I33-K33-M33</f>
        <v>0</v>
      </c>
      <c r="S33" s="130"/>
      <c r="T33" s="129"/>
      <c r="U33" s="130"/>
      <c r="V33" s="129"/>
      <c r="W33" s="130"/>
      <c r="X33" s="129"/>
      <c r="Y33" s="130"/>
      <c r="Z33" s="129"/>
      <c r="AA33" s="129"/>
      <c r="AB33" s="129"/>
      <c r="AC33" s="130"/>
      <c r="AD33" s="129"/>
      <c r="AE33" s="130"/>
      <c r="AF33" s="129"/>
      <c r="AG33" s="130"/>
      <c r="AH33" s="129"/>
      <c r="AI33" s="130"/>
      <c r="AJ33" s="129"/>
      <c r="AK33" s="130"/>
    </row>
    <row r="34" spans="1:37" s="111" customFormat="1" ht="15">
      <c r="A34" s="225" t="s">
        <v>15</v>
      </c>
      <c r="B34" s="287" t="s">
        <v>79</v>
      </c>
      <c r="C34" s="352" t="s">
        <v>7</v>
      </c>
      <c r="D34" s="406">
        <v>0</v>
      </c>
      <c r="E34" s="407">
        <v>0</v>
      </c>
      <c r="F34" s="437">
        <v>0</v>
      </c>
      <c r="G34" s="512">
        <v>0</v>
      </c>
      <c r="H34" s="437">
        <v>0</v>
      </c>
      <c r="I34" s="513">
        <v>0</v>
      </c>
      <c r="J34" s="437">
        <v>0</v>
      </c>
      <c r="K34" s="513">
        <v>0</v>
      </c>
      <c r="L34" s="437">
        <v>0</v>
      </c>
      <c r="M34" s="512">
        <v>0</v>
      </c>
      <c r="N34" s="325">
        <f t="shared" si="5"/>
        <v>0</v>
      </c>
      <c r="O34" s="307">
        <f t="shared" si="5"/>
        <v>0</v>
      </c>
      <c r="Q34" s="334">
        <f>N34-F34-H34-J34-L34</f>
        <v>0</v>
      </c>
      <c r="R34" s="334">
        <f>O34-G34-I34-K34-M34</f>
        <v>0</v>
      </c>
      <c r="S34" s="130"/>
      <c r="T34" s="129"/>
      <c r="U34" s="130"/>
      <c r="V34" s="129"/>
      <c r="W34" s="130"/>
      <c r="X34" s="129"/>
      <c r="Y34" s="130"/>
      <c r="Z34" s="129"/>
      <c r="AA34" s="129"/>
      <c r="AB34" s="129"/>
      <c r="AC34" s="130"/>
      <c r="AD34" s="129"/>
      <c r="AE34" s="130"/>
      <c r="AF34" s="129"/>
      <c r="AG34" s="130"/>
      <c r="AH34" s="129"/>
      <c r="AI34" s="130"/>
      <c r="AJ34" s="129"/>
      <c r="AK34" s="130"/>
    </row>
    <row r="35" spans="1:37" s="111" customFormat="1" ht="15">
      <c r="A35" s="225"/>
      <c r="B35" s="219"/>
      <c r="C35" s="352" t="s">
        <v>90</v>
      </c>
      <c r="D35" s="406">
        <v>0</v>
      </c>
      <c r="E35" s="407">
        <v>0</v>
      </c>
      <c r="F35" s="437">
        <v>0</v>
      </c>
      <c r="G35" s="512">
        <v>0</v>
      </c>
      <c r="H35" s="437">
        <v>0</v>
      </c>
      <c r="I35" s="513">
        <v>0</v>
      </c>
      <c r="J35" s="437">
        <v>0</v>
      </c>
      <c r="K35" s="513">
        <v>0</v>
      </c>
      <c r="L35" s="437">
        <v>0</v>
      </c>
      <c r="M35" s="512">
        <v>0</v>
      </c>
      <c r="N35" s="325">
        <f t="shared" si="5"/>
        <v>0</v>
      </c>
      <c r="O35" s="307">
        <f t="shared" si="5"/>
        <v>0</v>
      </c>
      <c r="Q35" s="334"/>
      <c r="R35" s="334"/>
      <c r="S35" s="130"/>
      <c r="T35" s="129"/>
      <c r="U35" s="130"/>
      <c r="V35" s="129"/>
      <c r="W35" s="130"/>
      <c r="X35" s="129"/>
      <c r="Y35" s="130"/>
      <c r="Z35" s="129"/>
      <c r="AA35" s="129"/>
      <c r="AB35" s="129"/>
      <c r="AC35" s="130"/>
      <c r="AD35" s="129"/>
      <c r="AE35" s="130"/>
      <c r="AF35" s="129"/>
      <c r="AG35" s="130"/>
      <c r="AH35" s="129"/>
      <c r="AI35" s="130"/>
      <c r="AJ35" s="129"/>
      <c r="AK35" s="130"/>
    </row>
    <row r="36" spans="1:37" s="111" customFormat="1" ht="15">
      <c r="A36" s="226"/>
      <c r="B36" s="220"/>
      <c r="C36" s="131"/>
      <c r="D36" s="406"/>
      <c r="E36" s="407"/>
      <c r="F36" s="445"/>
      <c r="G36" s="514"/>
      <c r="H36" s="445"/>
      <c r="I36" s="515"/>
      <c r="J36" s="445"/>
      <c r="K36" s="514"/>
      <c r="L36" s="445"/>
      <c r="M36" s="514"/>
      <c r="N36" s="326"/>
      <c r="O36" s="309"/>
      <c r="Q36" s="336"/>
      <c r="R36" s="335"/>
      <c r="S36" s="130"/>
      <c r="T36" s="129"/>
      <c r="U36" s="130"/>
      <c r="V36" s="129"/>
      <c r="W36" s="130"/>
      <c r="X36" s="129"/>
      <c r="Y36" s="130"/>
      <c r="Z36" s="129"/>
      <c r="AA36" s="129"/>
      <c r="AB36" s="129"/>
      <c r="AC36" s="130"/>
      <c r="AD36" s="129"/>
      <c r="AE36" s="130"/>
      <c r="AF36" s="129"/>
      <c r="AG36" s="130"/>
      <c r="AH36" s="129"/>
      <c r="AI36" s="130"/>
      <c r="AJ36" s="129"/>
      <c r="AK36" s="130"/>
    </row>
    <row r="37" spans="1:37" s="111" customFormat="1" ht="15">
      <c r="A37" s="225" t="s">
        <v>18</v>
      </c>
      <c r="B37" s="273" t="s">
        <v>80</v>
      </c>
      <c r="C37" s="352" t="s">
        <v>6</v>
      </c>
      <c r="D37" s="406">
        <v>106</v>
      </c>
      <c r="E37" s="407">
        <v>32524</v>
      </c>
      <c r="F37" s="403">
        <v>37</v>
      </c>
      <c r="G37" s="516">
        <v>3387</v>
      </c>
      <c r="H37" s="403">
        <v>0</v>
      </c>
      <c r="I37" s="517">
        <v>0</v>
      </c>
      <c r="J37" s="437">
        <v>0</v>
      </c>
      <c r="K37" s="513">
        <v>0</v>
      </c>
      <c r="L37" s="502">
        <v>0</v>
      </c>
      <c r="M37" s="516">
        <v>0</v>
      </c>
      <c r="N37" s="325">
        <f t="shared" ref="N37:O39" si="6">SUM(F37,H37,J37,L37)</f>
        <v>37</v>
      </c>
      <c r="O37" s="307">
        <f t="shared" si="6"/>
        <v>3387</v>
      </c>
      <c r="Q37" s="334">
        <f>N37-F37-H37-J37-L37</f>
        <v>0</v>
      </c>
      <c r="R37" s="334">
        <f>O37-G37-I37-K37-M37</f>
        <v>0</v>
      </c>
      <c r="S37" s="130"/>
      <c r="T37" s="129"/>
      <c r="U37" s="130"/>
      <c r="V37" s="129"/>
      <c r="W37" s="130"/>
      <c r="X37" s="129"/>
      <c r="Y37" s="130"/>
      <c r="Z37" s="129"/>
      <c r="AA37" s="129"/>
      <c r="AB37" s="129"/>
      <c r="AC37" s="130"/>
      <c r="AD37" s="129"/>
      <c r="AE37" s="130"/>
      <c r="AF37" s="129"/>
      <c r="AG37" s="130"/>
      <c r="AH37" s="129"/>
      <c r="AI37" s="130"/>
      <c r="AJ37" s="129"/>
      <c r="AK37" s="130"/>
    </row>
    <row r="38" spans="1:37" s="111" customFormat="1" ht="13.5" customHeight="1">
      <c r="A38" s="225"/>
      <c r="B38" s="287" t="s">
        <v>81</v>
      </c>
      <c r="C38" s="352" t="s">
        <v>7</v>
      </c>
      <c r="D38" s="406">
        <v>0</v>
      </c>
      <c r="E38" s="407">
        <v>0</v>
      </c>
      <c r="F38" s="403">
        <v>0</v>
      </c>
      <c r="G38" s="512">
        <v>0</v>
      </c>
      <c r="H38" s="403">
        <v>0</v>
      </c>
      <c r="I38" s="513">
        <v>0</v>
      </c>
      <c r="J38" s="437">
        <v>0</v>
      </c>
      <c r="K38" s="513">
        <v>0</v>
      </c>
      <c r="L38" s="502">
        <v>0</v>
      </c>
      <c r="M38" s="512">
        <v>0</v>
      </c>
      <c r="N38" s="325">
        <f t="shared" si="6"/>
        <v>0</v>
      </c>
      <c r="O38" s="307">
        <f t="shared" si="6"/>
        <v>0</v>
      </c>
      <c r="Q38" s="334">
        <f>N38-F38-H38-J38-L38</f>
        <v>0</v>
      </c>
      <c r="R38" s="334">
        <f>O38-G38-I38-K38-M38</f>
        <v>0</v>
      </c>
      <c r="S38" s="130"/>
      <c r="T38" s="129"/>
      <c r="U38" s="130"/>
      <c r="V38" s="129"/>
      <c r="W38" s="130"/>
      <c r="X38" s="129"/>
      <c r="Y38" s="130"/>
      <c r="Z38" s="129"/>
      <c r="AA38" s="129"/>
      <c r="AB38" s="129"/>
      <c r="AC38" s="130"/>
      <c r="AD38" s="129"/>
      <c r="AE38" s="130"/>
      <c r="AF38" s="129"/>
      <c r="AG38" s="130"/>
      <c r="AH38" s="129"/>
      <c r="AI38" s="130"/>
      <c r="AJ38" s="129"/>
      <c r="AK38" s="130"/>
    </row>
    <row r="39" spans="1:37" s="111" customFormat="1" ht="13.5" customHeight="1">
      <c r="A39" s="225"/>
      <c r="B39" s="219"/>
      <c r="C39" s="352" t="s">
        <v>90</v>
      </c>
      <c r="D39" s="406">
        <v>0</v>
      </c>
      <c r="E39" s="407">
        <v>0</v>
      </c>
      <c r="F39" s="437">
        <v>0</v>
      </c>
      <c r="G39" s="512">
        <v>0</v>
      </c>
      <c r="H39" s="437">
        <v>0</v>
      </c>
      <c r="I39" s="513">
        <v>0</v>
      </c>
      <c r="J39" s="437">
        <v>0</v>
      </c>
      <c r="K39" s="513">
        <v>0</v>
      </c>
      <c r="L39" s="437">
        <v>0</v>
      </c>
      <c r="M39" s="512">
        <v>0</v>
      </c>
      <c r="N39" s="325">
        <f t="shared" si="6"/>
        <v>0</v>
      </c>
      <c r="O39" s="307">
        <f t="shared" si="6"/>
        <v>0</v>
      </c>
      <c r="Q39" s="334"/>
      <c r="R39" s="334"/>
      <c r="S39" s="130"/>
      <c r="T39" s="129"/>
      <c r="U39" s="130"/>
      <c r="V39" s="129"/>
      <c r="W39" s="130"/>
      <c r="X39" s="129"/>
      <c r="Y39" s="130"/>
      <c r="Z39" s="129"/>
      <c r="AA39" s="129"/>
      <c r="AB39" s="129"/>
      <c r="AC39" s="130"/>
      <c r="AD39" s="129"/>
      <c r="AE39" s="130"/>
      <c r="AF39" s="129"/>
      <c r="AG39" s="130"/>
      <c r="AH39" s="129"/>
      <c r="AI39" s="130"/>
      <c r="AJ39" s="129"/>
      <c r="AK39" s="130"/>
    </row>
    <row r="40" spans="1:37" s="111" customFormat="1" ht="15">
      <c r="A40" s="226"/>
      <c r="B40" s="220"/>
      <c r="C40" s="308"/>
      <c r="D40" s="406"/>
      <c r="E40" s="407"/>
      <c r="F40" s="445"/>
      <c r="G40" s="514"/>
      <c r="H40" s="445"/>
      <c r="I40" s="515"/>
      <c r="J40" s="445"/>
      <c r="K40" s="514"/>
      <c r="L40" s="445"/>
      <c r="M40" s="514"/>
      <c r="N40" s="326"/>
      <c r="O40" s="309"/>
      <c r="Q40" s="332"/>
      <c r="R40" s="335"/>
      <c r="S40" s="130"/>
      <c r="T40" s="129"/>
      <c r="U40" s="130"/>
      <c r="V40" s="129"/>
      <c r="W40" s="130"/>
      <c r="X40" s="129"/>
      <c r="Y40" s="130"/>
      <c r="Z40" s="129"/>
      <c r="AA40" s="134"/>
      <c r="AB40" s="129"/>
      <c r="AC40" s="130"/>
      <c r="AD40" s="129"/>
      <c r="AE40" s="130"/>
      <c r="AF40" s="129"/>
      <c r="AG40" s="130"/>
      <c r="AH40" s="129"/>
      <c r="AI40" s="130"/>
      <c r="AJ40" s="129"/>
      <c r="AK40" s="130"/>
    </row>
    <row r="41" spans="1:37" s="154" customFormat="1" ht="15">
      <c r="A41" s="225" t="s">
        <v>38</v>
      </c>
      <c r="B41" s="219" t="s">
        <v>82</v>
      </c>
      <c r="C41" s="310"/>
      <c r="D41" s="406">
        <v>29</v>
      </c>
      <c r="E41" s="407">
        <v>147293</v>
      </c>
      <c r="F41" s="403">
        <v>21</v>
      </c>
      <c r="G41" s="518">
        <v>37062</v>
      </c>
      <c r="H41" s="403">
        <v>9</v>
      </c>
      <c r="I41" s="519">
        <v>21030</v>
      </c>
      <c r="J41" s="502">
        <v>10</v>
      </c>
      <c r="K41" s="518">
        <v>20514</v>
      </c>
      <c r="L41" s="502">
        <v>9</v>
      </c>
      <c r="M41" s="518">
        <v>21435</v>
      </c>
      <c r="N41" s="325">
        <f>SUM(F41,H41,J41,L41)</f>
        <v>49</v>
      </c>
      <c r="O41" s="307">
        <f>SUM(G41,I41,K41,M41)</f>
        <v>100041</v>
      </c>
      <c r="Q41" s="334">
        <f>N41-F41-H41-J41-L41</f>
        <v>0</v>
      </c>
      <c r="R41" s="334">
        <f>O41-G41-I41-K41-M41</f>
        <v>0</v>
      </c>
      <c r="S41" s="156"/>
      <c r="T41" s="155"/>
      <c r="U41" s="156"/>
      <c r="V41" s="155"/>
      <c r="W41" s="156"/>
      <c r="X41" s="155"/>
      <c r="Y41" s="156"/>
      <c r="Z41" s="155"/>
      <c r="AA41" s="155"/>
      <c r="AB41" s="155"/>
      <c r="AC41" s="156"/>
      <c r="AD41" s="155"/>
      <c r="AE41" s="156"/>
      <c r="AF41" s="155"/>
      <c r="AG41" s="156"/>
      <c r="AH41" s="155"/>
      <c r="AI41" s="156"/>
      <c r="AJ41" s="155"/>
      <c r="AK41" s="156"/>
    </row>
    <row r="42" spans="1:37" s="154" customFormat="1" ht="15">
      <c r="A42" s="226"/>
      <c r="B42" s="220"/>
      <c r="C42" s="311"/>
      <c r="D42" s="406"/>
      <c r="E42" s="407"/>
      <c r="F42" s="445"/>
      <c r="G42" s="514"/>
      <c r="H42" s="445"/>
      <c r="I42" s="515"/>
      <c r="J42" s="445"/>
      <c r="K42" s="514"/>
      <c r="L42" s="445"/>
      <c r="M42" s="514"/>
      <c r="N42" s="326"/>
      <c r="O42" s="309"/>
      <c r="Q42" s="337"/>
      <c r="R42" s="338"/>
      <c r="S42" s="156"/>
      <c r="T42" s="155"/>
      <c r="U42" s="156"/>
      <c r="V42" s="155"/>
      <c r="W42" s="156"/>
      <c r="X42" s="155"/>
      <c r="Y42" s="156"/>
      <c r="Z42" s="155"/>
      <c r="AA42" s="158"/>
      <c r="AB42" s="155"/>
      <c r="AC42" s="156"/>
      <c r="AD42" s="155"/>
      <c r="AE42" s="156"/>
      <c r="AF42" s="155"/>
      <c r="AG42" s="156"/>
      <c r="AH42" s="155"/>
      <c r="AI42" s="156"/>
      <c r="AJ42" s="155"/>
      <c r="AK42" s="156"/>
    </row>
    <row r="43" spans="1:37" s="154" customFormat="1" ht="15">
      <c r="A43" s="225" t="s">
        <v>16</v>
      </c>
      <c r="B43" s="219" t="s">
        <v>83</v>
      </c>
      <c r="C43" s="310"/>
      <c r="D43" s="406">
        <v>166</v>
      </c>
      <c r="E43" s="407">
        <v>13337</v>
      </c>
      <c r="F43" s="403">
        <v>30</v>
      </c>
      <c r="G43" s="516">
        <v>597</v>
      </c>
      <c r="H43" s="403">
        <v>94</v>
      </c>
      <c r="I43" s="517">
        <v>2395</v>
      </c>
      <c r="J43" s="502">
        <v>87</v>
      </c>
      <c r="K43" s="516">
        <v>12181</v>
      </c>
      <c r="L43" s="502">
        <v>103</v>
      </c>
      <c r="M43" s="516">
        <v>10510</v>
      </c>
      <c r="N43" s="325">
        <f>SUM(F43,H43,J43,L43)</f>
        <v>314</v>
      </c>
      <c r="O43" s="307">
        <f>SUM(G43,I43,K43,M43)</f>
        <v>25683</v>
      </c>
      <c r="P43" s="159"/>
      <c r="Q43" s="334">
        <f>N43-F43-H43-J43-L43</f>
        <v>0</v>
      </c>
      <c r="R43" s="334">
        <f>O43-G43-I43-K43-M43</f>
        <v>0</v>
      </c>
      <c r="S43" s="156"/>
      <c r="T43" s="155"/>
      <c r="U43" s="156"/>
      <c r="V43" s="155"/>
      <c r="W43" s="156"/>
      <c r="X43" s="155"/>
      <c r="Y43" s="156"/>
      <c r="Z43" s="155"/>
      <c r="AA43" s="155"/>
      <c r="AB43" s="155"/>
      <c r="AC43" s="156"/>
      <c r="AD43" s="155"/>
      <c r="AE43" s="156"/>
      <c r="AF43" s="155"/>
      <c r="AG43" s="156"/>
      <c r="AH43" s="155"/>
      <c r="AI43" s="156"/>
      <c r="AJ43" s="155"/>
      <c r="AK43" s="156"/>
    </row>
    <row r="44" spans="1:37" s="111" customFormat="1" ht="15">
      <c r="A44" s="226"/>
      <c r="B44" s="220"/>
      <c r="C44" s="308"/>
      <c r="D44" s="406"/>
      <c r="E44" s="407"/>
      <c r="F44" s="445"/>
      <c r="G44" s="451"/>
      <c r="H44" s="436"/>
      <c r="I44" s="503"/>
      <c r="J44" s="436"/>
      <c r="K44" s="451"/>
      <c r="L44" s="436"/>
      <c r="M44" s="451"/>
      <c r="N44" s="326"/>
      <c r="O44" s="309"/>
      <c r="P44" s="136"/>
      <c r="Q44" s="336"/>
      <c r="R44" s="335"/>
      <c r="S44" s="130"/>
      <c r="T44" s="129"/>
      <c r="U44" s="130"/>
      <c r="V44" s="129"/>
      <c r="W44" s="130"/>
      <c r="X44" s="129"/>
      <c r="Y44" s="130"/>
      <c r="Z44" s="129"/>
      <c r="AA44" s="129"/>
      <c r="AB44" s="129"/>
      <c r="AC44" s="130"/>
      <c r="AD44" s="129"/>
      <c r="AE44" s="130"/>
      <c r="AF44" s="129"/>
      <c r="AG44" s="130"/>
      <c r="AH44" s="129"/>
      <c r="AI44" s="130"/>
      <c r="AJ44" s="129"/>
      <c r="AK44" s="130"/>
    </row>
    <row r="45" spans="1:37" s="168" customFormat="1" ht="15">
      <c r="A45" s="230" t="s">
        <v>0</v>
      </c>
      <c r="B45" s="224" t="s">
        <v>84</v>
      </c>
      <c r="C45" s="313"/>
      <c r="D45" s="408">
        <f>SUM(D9:D44)</f>
        <v>623</v>
      </c>
      <c r="E45" s="473">
        <f>SUM(E9:E44)</f>
        <v>379612</v>
      </c>
      <c r="F45" s="446">
        <f t="shared" ref="F45:M45" si="7">SUM(F9:F44)</f>
        <v>200</v>
      </c>
      <c r="G45" s="452">
        <f t="shared" si="7"/>
        <v>96603</v>
      </c>
      <c r="H45" s="441">
        <f t="shared" si="7"/>
        <v>230</v>
      </c>
      <c r="I45" s="504">
        <f t="shared" si="7"/>
        <v>61417</v>
      </c>
      <c r="J45" s="532">
        <v>81</v>
      </c>
      <c r="K45" s="452">
        <v>22093</v>
      </c>
      <c r="L45" s="441">
        <f t="shared" si="7"/>
        <v>282</v>
      </c>
      <c r="M45" s="452">
        <f t="shared" si="7"/>
        <v>76840</v>
      </c>
      <c r="N45" s="327">
        <f>SUM(N9:N44)</f>
        <v>969</v>
      </c>
      <c r="O45" s="428">
        <f>SUM(O9:O43)</f>
        <v>307928</v>
      </c>
      <c r="P45" s="164"/>
      <c r="Q45" s="334">
        <f>N45-F45-H45-J45-L45</f>
        <v>176</v>
      </c>
      <c r="R45" s="334">
        <f>O45-G45-I45-K45-M45</f>
        <v>50975</v>
      </c>
      <c r="S45" s="167"/>
      <c r="T45" s="155"/>
      <c r="U45" s="167"/>
      <c r="V45" s="155"/>
      <c r="W45" s="167"/>
      <c r="X45" s="155"/>
      <c r="Y45" s="167"/>
      <c r="Z45" s="155"/>
      <c r="AA45" s="156"/>
      <c r="AB45" s="155"/>
      <c r="AC45" s="167"/>
      <c r="AD45" s="155"/>
      <c r="AE45" s="167"/>
      <c r="AF45" s="155"/>
      <c r="AG45" s="167"/>
      <c r="AH45" s="155"/>
      <c r="AI45" s="167"/>
      <c r="AJ45" s="155"/>
      <c r="AK45" s="167"/>
    </row>
    <row r="46" spans="1:37" s="111" customFormat="1" ht="15.6" thickBot="1">
      <c r="A46" s="357"/>
      <c r="B46" s="358"/>
      <c r="C46" s="359"/>
      <c r="D46" s="409"/>
      <c r="E46" s="410"/>
      <c r="F46" s="411"/>
      <c r="G46" s="440"/>
      <c r="H46" s="411"/>
      <c r="I46" s="440"/>
      <c r="J46" s="411"/>
      <c r="K46" s="501"/>
      <c r="L46" s="411"/>
      <c r="M46" s="444"/>
      <c r="N46" s="362"/>
      <c r="O46" s="363"/>
      <c r="P46" s="109"/>
      <c r="Q46" s="334"/>
      <c r="R46" s="330"/>
      <c r="S46" s="104"/>
      <c r="T46" s="104"/>
      <c r="U46" s="104"/>
      <c r="V46" s="104"/>
      <c r="W46" s="104"/>
      <c r="X46" s="104"/>
      <c r="Y46" s="104"/>
      <c r="Z46" s="104"/>
      <c r="AA46" s="104"/>
      <c r="AB46" s="104"/>
      <c r="AC46" s="104"/>
      <c r="AD46" s="104"/>
      <c r="AE46" s="104"/>
      <c r="AF46" s="104"/>
      <c r="AG46" s="104"/>
      <c r="AH46" s="104"/>
      <c r="AI46" s="104"/>
      <c r="AJ46" s="104"/>
      <c r="AK46" s="104"/>
    </row>
    <row r="47" spans="1:37" s="122" customFormat="1" ht="13.8" thickTop="1">
      <c r="A47" s="122" t="s">
        <v>118</v>
      </c>
      <c r="B47" s="353" t="s">
        <v>92</v>
      </c>
      <c r="C47" s="354"/>
      <c r="D47" s="122" t="s">
        <v>117</v>
      </c>
      <c r="G47" s="355" t="s">
        <v>93</v>
      </c>
      <c r="M47" s="122" t="s">
        <v>119</v>
      </c>
      <c r="O47" s="122" t="s">
        <v>95</v>
      </c>
    </row>
    <row r="48" spans="1:37" s="106" customFormat="1" ht="9.6">
      <c r="A48" s="179" t="s">
        <v>17</v>
      </c>
      <c r="B48" s="179"/>
      <c r="C48" s="179"/>
      <c r="D48" s="180"/>
      <c r="E48" s="180"/>
      <c r="F48" s="179"/>
      <c r="G48" s="179"/>
      <c r="H48" s="179"/>
      <c r="I48" s="181"/>
      <c r="J48" s="182"/>
      <c r="K48" s="182"/>
      <c r="L48" s="182"/>
      <c r="M48" s="182"/>
      <c r="N48" s="182"/>
      <c r="O48" s="182"/>
      <c r="P48" s="109"/>
      <c r="Q48" s="331"/>
      <c r="R48" s="331"/>
    </row>
    <row r="49" spans="1:19">
      <c r="A49" s="104" t="str">
        <f>SUMMARY!A53</f>
        <v>Note:  "R"= Renovation line item - were added to the table as of January 2013.</v>
      </c>
    </row>
    <row r="50" spans="1:19">
      <c r="N50" s="185"/>
      <c r="O50" s="185"/>
    </row>
    <row r="51" spans="1:19" s="111" customFormat="1" ht="10.199999999999999">
      <c r="A51" s="184"/>
      <c r="B51" s="184"/>
      <c r="C51" s="109"/>
      <c r="D51" s="113"/>
      <c r="E51" s="113"/>
      <c r="F51" s="109"/>
      <c r="G51" s="109"/>
      <c r="H51" s="109"/>
      <c r="I51" s="109"/>
      <c r="J51" s="109"/>
      <c r="K51" s="109"/>
      <c r="L51" s="109"/>
      <c r="M51" s="109"/>
      <c r="P51" s="109"/>
      <c r="Q51" s="332"/>
      <c r="R51" s="332"/>
    </row>
    <row r="52" spans="1:19" s="111" customFormat="1" ht="7.5" customHeight="1">
      <c r="C52" s="109"/>
      <c r="D52" s="113"/>
      <c r="E52" s="113"/>
      <c r="F52" s="109"/>
      <c r="G52" s="109"/>
      <c r="H52" s="109"/>
      <c r="I52" s="109"/>
      <c r="J52" s="109"/>
      <c r="K52" s="109"/>
      <c r="L52" s="109"/>
      <c r="M52" s="109"/>
      <c r="N52" s="109"/>
      <c r="O52" s="109"/>
      <c r="P52" s="109"/>
      <c r="Q52" s="332"/>
      <c r="R52" s="332"/>
    </row>
    <row r="53" spans="1:19" s="108" customFormat="1" ht="15">
      <c r="C53" s="105"/>
      <c r="D53" s="105"/>
      <c r="E53" s="105"/>
      <c r="F53" s="105"/>
      <c r="G53" s="105"/>
      <c r="H53" s="105"/>
      <c r="I53" s="105"/>
      <c r="J53" s="105"/>
      <c r="K53" s="105"/>
      <c r="L53" s="105"/>
      <c r="M53" s="105"/>
      <c r="N53" s="105"/>
      <c r="O53" s="105"/>
      <c r="P53" s="105"/>
      <c r="Q53" s="339"/>
      <c r="R53" s="339"/>
      <c r="S53" s="105"/>
    </row>
    <row r="54" spans="1:19" s="108" customFormat="1" ht="15">
      <c r="C54" s="561"/>
      <c r="D54" s="561"/>
      <c r="E54" s="561"/>
      <c r="F54" s="561"/>
      <c r="G54" s="561"/>
      <c r="H54" s="561"/>
      <c r="I54" s="561"/>
      <c r="J54" s="561"/>
      <c r="K54" s="561"/>
      <c r="L54" s="561"/>
      <c r="M54" s="561"/>
      <c r="N54" s="561"/>
      <c r="Q54" s="340"/>
      <c r="R54" s="340"/>
    </row>
  </sheetData>
  <mergeCells count="19">
    <mergeCell ref="A2:O2"/>
    <mergeCell ref="A6:C7"/>
    <mergeCell ref="D6:E6"/>
    <mergeCell ref="F6:G6"/>
    <mergeCell ref="H6:I6"/>
    <mergeCell ref="J6:K6"/>
    <mergeCell ref="L6:M6"/>
    <mergeCell ref="N6:O6"/>
    <mergeCell ref="AD6:AE6"/>
    <mergeCell ref="AF6:AG6"/>
    <mergeCell ref="AH6:AI6"/>
    <mergeCell ref="AJ6:AK6"/>
    <mergeCell ref="C54:N54"/>
    <mergeCell ref="R6:S6"/>
    <mergeCell ref="T6:U6"/>
    <mergeCell ref="V6:W6"/>
    <mergeCell ref="X6:Y6"/>
    <mergeCell ref="Z6:AA6"/>
    <mergeCell ref="AB6:AC6"/>
  </mergeCells>
  <pageMargins left="0.7" right="0.7" top="0.75" bottom="0.75" header="0.3" footer="0.3"/>
  <pageSetup scale="59" orientation="portrait" r:id="rId1"/>
  <colBreaks count="1" manualBreakCount="1">
    <brk id="15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K54"/>
  <sheetViews>
    <sheetView zoomScale="85" zoomScaleNormal="85" zoomScaleSheetLayoutView="70" workbookViewId="0">
      <pane xSplit="5" ySplit="7" topLeftCell="F21" activePane="bottomRight" state="frozen"/>
      <selection pane="topRight" activeCell="F1" sqref="F1"/>
      <selection pane="bottomLeft" activeCell="A8" sqref="A8"/>
      <selection pane="bottomRight"/>
    </sheetView>
  </sheetViews>
  <sheetFormatPr defaultColWidth="9.109375" defaultRowHeight="13.2"/>
  <cols>
    <col min="1" max="1" width="26.44140625" style="104" customWidth="1"/>
    <col min="2" max="2" width="3.88671875" style="104" hidden="1" customWidth="1"/>
    <col min="3" max="3" width="3.5546875" style="104" customWidth="1"/>
    <col min="4" max="4" width="7.33203125" style="183" customWidth="1"/>
    <col min="5" max="5" width="13" style="183" customWidth="1"/>
    <col min="6" max="6" width="7.33203125" style="104" customWidth="1"/>
    <col min="7" max="7" width="13" style="104" customWidth="1"/>
    <col min="8" max="8" width="7.33203125" style="104" customWidth="1"/>
    <col min="9" max="9" width="13" style="104" customWidth="1"/>
    <col min="10" max="10" width="14" style="104" bestFit="1" customWidth="1"/>
    <col min="11" max="11" width="13" style="104" customWidth="1"/>
    <col min="12" max="12" width="7.33203125" style="104" customWidth="1"/>
    <col min="13" max="13" width="13" style="104" customWidth="1"/>
    <col min="14" max="14" width="11.109375" style="104" customWidth="1"/>
    <col min="15" max="15" width="13" style="104" customWidth="1"/>
    <col min="16" max="16" width="2.88671875" style="104" customWidth="1"/>
    <col min="17" max="17" width="3" style="330" hidden="1" customWidth="1"/>
    <col min="18" max="18" width="3.33203125" style="330" hidden="1" customWidth="1"/>
    <col min="19" max="16384" width="9.109375" style="104"/>
  </cols>
  <sheetData>
    <row r="1" spans="1:37" ht="17.399999999999999">
      <c r="A1" s="453" t="s">
        <v>158</v>
      </c>
    </row>
    <row r="2" spans="1:37" s="103" customFormat="1" ht="17.399999999999999">
      <c r="A2" s="544" t="s">
        <v>34</v>
      </c>
      <c r="B2" s="544"/>
      <c r="C2" s="544"/>
      <c r="D2" s="544"/>
      <c r="E2" s="544"/>
      <c r="F2" s="544"/>
      <c r="G2" s="544"/>
      <c r="H2" s="544"/>
      <c r="I2" s="544"/>
      <c r="J2" s="544"/>
      <c r="K2" s="544"/>
      <c r="L2" s="544"/>
      <c r="M2" s="544"/>
      <c r="N2" s="544"/>
      <c r="O2" s="544"/>
      <c r="Q2" s="329"/>
      <c r="R2" s="330"/>
      <c r="S2" s="104"/>
      <c r="T2" s="104"/>
      <c r="U2" s="104"/>
      <c r="V2" s="104"/>
      <c r="W2" s="104"/>
      <c r="X2" s="104"/>
      <c r="Y2" s="104"/>
      <c r="Z2" s="104"/>
      <c r="AA2" s="104"/>
      <c r="AB2" s="104"/>
      <c r="AC2" s="104"/>
      <c r="AD2" s="104"/>
      <c r="AE2" s="104"/>
      <c r="AF2" s="104"/>
      <c r="AG2" s="104"/>
      <c r="AH2" s="104"/>
      <c r="AI2" s="104"/>
      <c r="AJ2" s="104"/>
      <c r="AK2" s="104"/>
    </row>
    <row r="3" spans="1:37" s="111" customFormat="1" ht="19.5" customHeight="1">
      <c r="A3" s="112"/>
      <c r="B3" s="112"/>
      <c r="C3" s="109"/>
      <c r="D3" s="113"/>
      <c r="E3" s="113"/>
      <c r="F3" s="109"/>
      <c r="G3" s="109"/>
      <c r="H3" s="109"/>
      <c r="I3" s="110"/>
      <c r="J3" s="109"/>
      <c r="K3" s="109"/>
      <c r="L3" s="109"/>
      <c r="M3" s="109"/>
      <c r="N3" s="109"/>
      <c r="O3" s="109"/>
      <c r="P3" s="109"/>
      <c r="Q3" s="332"/>
      <c r="R3" s="330"/>
      <c r="S3" s="104"/>
      <c r="T3" s="104"/>
      <c r="U3" s="104"/>
      <c r="V3" s="104"/>
      <c r="W3" s="104"/>
      <c r="X3" s="104"/>
      <c r="Y3" s="104"/>
      <c r="Z3" s="104"/>
      <c r="AA3" s="104"/>
      <c r="AB3" s="104"/>
      <c r="AC3" s="104"/>
      <c r="AD3" s="104"/>
      <c r="AE3" s="104"/>
      <c r="AF3" s="104"/>
      <c r="AG3" s="104"/>
      <c r="AH3" s="104"/>
      <c r="AI3" s="104"/>
      <c r="AJ3" s="104"/>
      <c r="AK3" s="104"/>
    </row>
    <row r="4" spans="1:37" s="111" customFormat="1">
      <c r="A4" s="112" t="s">
        <v>3</v>
      </c>
      <c r="B4" s="112"/>
      <c r="C4" s="109"/>
      <c r="D4" s="113"/>
      <c r="E4" s="113"/>
      <c r="F4" s="109"/>
      <c r="G4" s="109"/>
      <c r="H4" s="109"/>
      <c r="I4" s="110"/>
      <c r="J4" s="109"/>
      <c r="K4" s="109"/>
      <c r="L4" s="109"/>
      <c r="M4" s="109"/>
      <c r="N4" s="109"/>
      <c r="O4" s="109"/>
      <c r="P4" s="109"/>
      <c r="Q4" s="332"/>
      <c r="R4" s="330"/>
      <c r="S4" s="104"/>
      <c r="T4" s="104"/>
      <c r="U4" s="104"/>
      <c r="V4" s="104"/>
      <c r="W4" s="104"/>
      <c r="X4" s="104"/>
      <c r="Y4" s="104"/>
      <c r="Z4" s="104"/>
      <c r="AA4" s="104"/>
      <c r="AB4" s="104"/>
      <c r="AC4" s="104"/>
      <c r="AD4" s="104"/>
      <c r="AE4" s="104"/>
      <c r="AF4" s="104"/>
      <c r="AG4" s="104"/>
      <c r="AH4" s="104"/>
      <c r="AI4" s="104"/>
      <c r="AJ4" s="104"/>
      <c r="AK4" s="104"/>
    </row>
    <row r="5" spans="1:37" s="111" customFormat="1" ht="4.95" customHeight="1" thickBot="1">
      <c r="A5" s="112"/>
      <c r="B5" s="112"/>
      <c r="C5" s="109"/>
      <c r="D5" s="113"/>
      <c r="E5" s="113"/>
      <c r="F5" s="109"/>
      <c r="G5" s="109"/>
      <c r="H5" s="109"/>
      <c r="I5" s="110"/>
      <c r="J5" s="109"/>
      <c r="K5" s="109"/>
      <c r="L5" s="109"/>
      <c r="M5" s="109"/>
      <c r="N5" s="109"/>
      <c r="O5" s="109"/>
      <c r="P5" s="109"/>
      <c r="Q5" s="332"/>
      <c r="R5" s="330"/>
      <c r="S5" s="104"/>
      <c r="T5" s="104"/>
      <c r="U5" s="104"/>
      <c r="V5" s="104"/>
      <c r="W5" s="104"/>
      <c r="X5" s="104"/>
      <c r="Y5" s="104"/>
      <c r="Z5" s="104"/>
      <c r="AA5" s="104"/>
      <c r="AB5" s="104"/>
      <c r="AC5" s="104"/>
      <c r="AD5" s="104"/>
      <c r="AE5" s="104"/>
      <c r="AF5" s="104"/>
      <c r="AG5" s="104"/>
      <c r="AH5" s="104"/>
      <c r="AI5" s="104"/>
      <c r="AJ5" s="104"/>
      <c r="AK5" s="104"/>
    </row>
    <row r="6" spans="1:37" s="111" customFormat="1" ht="15" customHeight="1" thickTop="1">
      <c r="A6" s="545" t="s">
        <v>4</v>
      </c>
      <c r="B6" s="546"/>
      <c r="C6" s="547"/>
      <c r="D6" s="551" t="s">
        <v>152</v>
      </c>
      <c r="E6" s="552"/>
      <c r="F6" s="553" t="s">
        <v>154</v>
      </c>
      <c r="G6" s="554"/>
      <c r="H6" s="555" t="s">
        <v>155</v>
      </c>
      <c r="I6" s="555"/>
      <c r="J6" s="553" t="s">
        <v>156</v>
      </c>
      <c r="K6" s="554"/>
      <c r="L6" s="553" t="s">
        <v>157</v>
      </c>
      <c r="M6" s="556"/>
      <c r="N6" s="557" t="s">
        <v>159</v>
      </c>
      <c r="O6" s="558"/>
      <c r="Q6" s="332"/>
      <c r="R6" s="559"/>
      <c r="S6" s="559"/>
      <c r="T6" s="559"/>
      <c r="U6" s="559"/>
      <c r="V6" s="559"/>
      <c r="W6" s="559"/>
      <c r="X6" s="559"/>
      <c r="Y6" s="559"/>
      <c r="Z6" s="560"/>
      <c r="AA6" s="560"/>
      <c r="AB6" s="559"/>
      <c r="AC6" s="559"/>
      <c r="AD6" s="559"/>
      <c r="AE6" s="559"/>
      <c r="AF6" s="559"/>
      <c r="AG6" s="559"/>
      <c r="AH6" s="559"/>
      <c r="AI6" s="559"/>
      <c r="AJ6" s="560"/>
      <c r="AK6" s="560"/>
    </row>
    <row r="7" spans="1:37" s="111" customFormat="1" ht="11.1" customHeight="1">
      <c r="A7" s="548"/>
      <c r="B7" s="549"/>
      <c r="C7" s="550"/>
      <c r="D7" s="400" t="s">
        <v>2</v>
      </c>
      <c r="E7" s="400" t="s">
        <v>5</v>
      </c>
      <c r="F7" s="116" t="s">
        <v>2</v>
      </c>
      <c r="G7" s="438" t="s">
        <v>5</v>
      </c>
      <c r="H7" s="116" t="s">
        <v>2</v>
      </c>
      <c r="I7" s="438" t="s">
        <v>5</v>
      </c>
      <c r="J7" s="116" t="s">
        <v>2</v>
      </c>
      <c r="K7" s="495" t="s">
        <v>5</v>
      </c>
      <c r="L7" s="116" t="s">
        <v>2</v>
      </c>
      <c r="M7" s="442" t="s">
        <v>5</v>
      </c>
      <c r="N7" s="117" t="s">
        <v>2</v>
      </c>
      <c r="O7" s="118" t="s">
        <v>5</v>
      </c>
      <c r="Q7" s="332" t="s">
        <v>86</v>
      </c>
      <c r="R7" s="333"/>
      <c r="S7" s="110"/>
      <c r="T7" s="110"/>
      <c r="U7" s="110"/>
      <c r="V7" s="110"/>
      <c r="W7" s="110"/>
      <c r="X7" s="110"/>
      <c r="Y7" s="110"/>
      <c r="Z7" s="110"/>
      <c r="AA7" s="110"/>
      <c r="AB7" s="110"/>
      <c r="AC7" s="110"/>
      <c r="AD7" s="110"/>
      <c r="AE7" s="110"/>
      <c r="AF7" s="110"/>
      <c r="AG7" s="110"/>
      <c r="AH7" s="110"/>
      <c r="AI7" s="110"/>
      <c r="AJ7" s="110"/>
      <c r="AK7" s="110"/>
    </row>
    <row r="8" spans="1:37" s="111" customFormat="1" ht="7.5" customHeight="1">
      <c r="A8" s="119"/>
      <c r="B8" s="217"/>
      <c r="C8" s="315"/>
      <c r="D8" s="412"/>
      <c r="E8" s="413"/>
      <c r="F8" s="435"/>
      <c r="G8" s="439"/>
      <c r="H8" s="435"/>
      <c r="I8" s="496"/>
      <c r="J8" s="435"/>
      <c r="K8" s="439"/>
      <c r="L8" s="435"/>
      <c r="M8" s="443"/>
      <c r="N8" s="324"/>
      <c r="O8" s="191"/>
      <c r="Q8" s="332"/>
      <c r="R8" s="332"/>
      <c r="S8" s="109"/>
      <c r="T8" s="109"/>
      <c r="U8" s="109"/>
      <c r="V8" s="109"/>
      <c r="W8" s="109"/>
      <c r="X8" s="109"/>
      <c r="Y8" s="109"/>
      <c r="Z8" s="109"/>
      <c r="AA8" s="109"/>
      <c r="AB8" s="109"/>
      <c r="AC8" s="109"/>
      <c r="AD8" s="109"/>
      <c r="AE8" s="109"/>
      <c r="AF8" s="109"/>
      <c r="AG8" s="109"/>
      <c r="AH8" s="109"/>
      <c r="AI8" s="109"/>
      <c r="AJ8" s="109"/>
      <c r="AK8" s="109"/>
    </row>
    <row r="9" spans="1:37" s="111" customFormat="1" ht="15">
      <c r="A9" s="225" t="s">
        <v>1</v>
      </c>
      <c r="B9" s="273" t="s">
        <v>66</v>
      </c>
      <c r="C9" s="352" t="s">
        <v>6</v>
      </c>
      <c r="D9" s="406">
        <v>224</v>
      </c>
      <c r="E9" s="407">
        <v>61432</v>
      </c>
      <c r="F9" s="403">
        <v>31</v>
      </c>
      <c r="G9" s="513">
        <v>8391</v>
      </c>
      <c r="H9" s="520">
        <v>40</v>
      </c>
      <c r="I9" s="513">
        <v>9405</v>
      </c>
      <c r="J9" s="502">
        <v>28</v>
      </c>
      <c r="K9" s="512">
        <v>6545</v>
      </c>
      <c r="L9" s="502">
        <v>25</v>
      </c>
      <c r="M9" s="512">
        <v>6758</v>
      </c>
      <c r="N9" s="325">
        <f>SUM(F9,H9,J9,L9)</f>
        <v>124</v>
      </c>
      <c r="O9" s="307">
        <f t="shared" ref="N9:O11" si="0">SUM(G9,I9,K9,M9)</f>
        <v>31099</v>
      </c>
      <c r="P9" s="127"/>
      <c r="Q9" s="334">
        <f>N9-F9-H9-J9-L9</f>
        <v>0</v>
      </c>
      <c r="R9" s="334">
        <f>O9-G9-I9-K9-M9</f>
        <v>0</v>
      </c>
      <c r="S9" s="128"/>
      <c r="T9" s="129"/>
      <c r="U9" s="128"/>
      <c r="V9" s="129"/>
      <c r="W9" s="128"/>
      <c r="X9" s="129"/>
      <c r="Y9" s="128"/>
      <c r="Z9" s="129"/>
      <c r="AA9" s="129"/>
      <c r="AB9" s="129"/>
      <c r="AC9" s="128"/>
      <c r="AD9" s="129"/>
      <c r="AE9" s="128"/>
      <c r="AF9" s="129"/>
      <c r="AG9" s="128"/>
      <c r="AH9" s="129"/>
      <c r="AI9" s="128"/>
      <c r="AJ9" s="129"/>
      <c r="AK9" s="128"/>
    </row>
    <row r="10" spans="1:37" s="111" customFormat="1" ht="15">
      <c r="A10" s="225"/>
      <c r="B10" s="287" t="s">
        <v>67</v>
      </c>
      <c r="C10" s="352" t="s">
        <v>7</v>
      </c>
      <c r="D10" s="406">
        <v>57</v>
      </c>
      <c r="E10" s="407">
        <v>3809</v>
      </c>
      <c r="F10" s="403">
        <v>12</v>
      </c>
      <c r="G10" s="513">
        <v>781</v>
      </c>
      <c r="H10" s="520">
        <v>21</v>
      </c>
      <c r="I10" s="513">
        <v>1725</v>
      </c>
      <c r="J10" s="502">
        <v>8</v>
      </c>
      <c r="K10" s="512">
        <v>504</v>
      </c>
      <c r="L10" s="502">
        <v>6</v>
      </c>
      <c r="M10" s="512">
        <v>359</v>
      </c>
      <c r="N10" s="325">
        <f t="shared" si="0"/>
        <v>47</v>
      </c>
      <c r="O10" s="307">
        <f t="shared" si="0"/>
        <v>3369</v>
      </c>
      <c r="Q10" s="334">
        <f>N10-F10-H10-J10-L10</f>
        <v>0</v>
      </c>
      <c r="R10" s="334">
        <f>O10-G10-I10-K10-M10</f>
        <v>0</v>
      </c>
      <c r="S10" s="130"/>
      <c r="T10" s="129"/>
      <c r="U10" s="130"/>
      <c r="V10" s="129"/>
      <c r="W10" s="130"/>
      <c r="X10" s="129"/>
      <c r="Y10" s="130"/>
      <c r="Z10" s="129"/>
      <c r="AA10" s="129"/>
      <c r="AB10" s="129"/>
      <c r="AC10" s="130"/>
      <c r="AD10" s="129"/>
      <c r="AE10" s="130"/>
      <c r="AF10" s="129"/>
      <c r="AG10" s="130"/>
      <c r="AH10" s="129"/>
      <c r="AI10" s="130"/>
      <c r="AJ10" s="129"/>
      <c r="AK10" s="130"/>
    </row>
    <row r="11" spans="1:37" s="111" customFormat="1" ht="15">
      <c r="A11" s="225"/>
      <c r="B11" s="219"/>
      <c r="C11" s="352" t="s">
        <v>90</v>
      </c>
      <c r="D11" s="406">
        <v>21</v>
      </c>
      <c r="E11" s="407">
        <v>1206</v>
      </c>
      <c r="F11" s="403">
        <v>15</v>
      </c>
      <c r="G11" s="513">
        <v>959</v>
      </c>
      <c r="H11" s="520">
        <v>14</v>
      </c>
      <c r="I11" s="513">
        <v>1141</v>
      </c>
      <c r="J11" s="502">
        <v>5</v>
      </c>
      <c r="K11" s="512">
        <v>171</v>
      </c>
      <c r="L11" s="502">
        <v>4</v>
      </c>
      <c r="M11" s="512">
        <v>58</v>
      </c>
      <c r="N11" s="325">
        <f t="shared" si="0"/>
        <v>38</v>
      </c>
      <c r="O11" s="307">
        <f t="shared" si="0"/>
        <v>2329</v>
      </c>
      <c r="Q11" s="334"/>
      <c r="R11" s="334"/>
      <c r="S11" s="130"/>
      <c r="T11" s="129"/>
      <c r="U11" s="130"/>
      <c r="V11" s="129"/>
      <c r="W11" s="130"/>
      <c r="X11" s="129"/>
      <c r="Y11" s="130"/>
      <c r="Z11" s="129"/>
      <c r="AA11" s="129"/>
      <c r="AB11" s="129"/>
      <c r="AC11" s="130"/>
      <c r="AD11" s="129"/>
      <c r="AE11" s="130"/>
      <c r="AF11" s="129"/>
      <c r="AG11" s="130"/>
      <c r="AH11" s="129"/>
      <c r="AI11" s="130"/>
      <c r="AJ11" s="129"/>
      <c r="AK11" s="130"/>
    </row>
    <row r="12" spans="1:37" s="111" customFormat="1" ht="15">
      <c r="A12" s="226"/>
      <c r="B12" s="220"/>
      <c r="C12" s="131"/>
      <c r="D12" s="406"/>
      <c r="E12" s="407"/>
      <c r="F12" s="445"/>
      <c r="G12" s="514"/>
      <c r="H12" s="445"/>
      <c r="I12" s="515"/>
      <c r="J12" s="445"/>
      <c r="K12" s="514"/>
      <c r="L12" s="445"/>
      <c r="M12" s="514"/>
      <c r="N12" s="326"/>
      <c r="O12" s="309"/>
      <c r="Q12" s="332"/>
      <c r="R12" s="335"/>
      <c r="S12" s="130"/>
      <c r="T12" s="129"/>
      <c r="U12" s="130"/>
      <c r="V12" s="129"/>
      <c r="W12" s="130"/>
      <c r="X12" s="129"/>
      <c r="Y12" s="130"/>
      <c r="Z12" s="129"/>
      <c r="AA12" s="134"/>
      <c r="AB12" s="129"/>
      <c r="AC12" s="130"/>
      <c r="AD12" s="129"/>
      <c r="AE12" s="130"/>
      <c r="AF12" s="129"/>
      <c r="AG12" s="130"/>
      <c r="AH12" s="129"/>
      <c r="AI12" s="130"/>
      <c r="AJ12" s="129"/>
      <c r="AK12" s="130"/>
    </row>
    <row r="13" spans="1:37" s="111" customFormat="1" ht="15">
      <c r="A13" s="225" t="s">
        <v>8</v>
      </c>
      <c r="B13" s="273" t="s">
        <v>68</v>
      </c>
      <c r="C13" s="352" t="s">
        <v>6</v>
      </c>
      <c r="D13" s="406">
        <v>0</v>
      </c>
      <c r="E13" s="407">
        <v>0</v>
      </c>
      <c r="F13" s="437">
        <v>0</v>
      </c>
      <c r="G13" s="512">
        <v>0</v>
      </c>
      <c r="H13" s="437">
        <v>0</v>
      </c>
      <c r="I13" s="513">
        <v>0</v>
      </c>
      <c r="J13" s="437">
        <v>0</v>
      </c>
      <c r="K13" s="513">
        <v>0</v>
      </c>
      <c r="L13" s="437">
        <v>0</v>
      </c>
      <c r="M13" s="512">
        <v>0</v>
      </c>
      <c r="N13" s="325">
        <f t="shared" ref="N13:O15" si="1">SUM(F13,H13,J13,L13)</f>
        <v>0</v>
      </c>
      <c r="O13" s="307">
        <f t="shared" si="1"/>
        <v>0</v>
      </c>
      <c r="Q13" s="334">
        <f>N13-F13-H13-J13-L13</f>
        <v>0</v>
      </c>
      <c r="R13" s="334">
        <f>O13-G13-I13-K13-M13</f>
        <v>0</v>
      </c>
      <c r="S13" s="130"/>
      <c r="T13" s="129"/>
      <c r="U13" s="130"/>
      <c r="V13" s="129"/>
      <c r="W13" s="130"/>
      <c r="X13" s="129"/>
      <c r="Y13" s="130"/>
      <c r="Z13" s="129"/>
      <c r="AA13" s="129"/>
      <c r="AB13" s="129"/>
      <c r="AC13" s="130"/>
      <c r="AD13" s="129"/>
      <c r="AE13" s="130"/>
      <c r="AF13" s="129"/>
      <c r="AG13" s="130"/>
      <c r="AH13" s="129"/>
      <c r="AI13" s="130"/>
      <c r="AJ13" s="129"/>
      <c r="AK13" s="130"/>
    </row>
    <row r="14" spans="1:37" s="111" customFormat="1" ht="15">
      <c r="A14" s="225" t="s">
        <v>9</v>
      </c>
      <c r="B14" s="287" t="s">
        <v>69</v>
      </c>
      <c r="C14" s="352" t="s">
        <v>7</v>
      </c>
      <c r="D14" s="406">
        <v>0</v>
      </c>
      <c r="E14" s="407">
        <v>0</v>
      </c>
      <c r="F14" s="437">
        <v>0</v>
      </c>
      <c r="G14" s="512">
        <v>0</v>
      </c>
      <c r="H14" s="437">
        <v>0</v>
      </c>
      <c r="I14" s="513">
        <v>0</v>
      </c>
      <c r="J14" s="437">
        <v>0</v>
      </c>
      <c r="K14" s="513">
        <v>0</v>
      </c>
      <c r="L14" s="437">
        <v>0</v>
      </c>
      <c r="M14" s="512">
        <v>0</v>
      </c>
      <c r="N14" s="325">
        <f t="shared" si="1"/>
        <v>0</v>
      </c>
      <c r="O14" s="307">
        <f t="shared" si="1"/>
        <v>0</v>
      </c>
      <c r="Q14" s="334">
        <f>N14-F14-H14-J14-L14</f>
        <v>0</v>
      </c>
      <c r="R14" s="334">
        <f>O14-G14-I14-K14-M14</f>
        <v>0</v>
      </c>
      <c r="S14" s="130"/>
      <c r="T14" s="129"/>
      <c r="U14" s="130"/>
      <c r="V14" s="129"/>
      <c r="W14" s="130"/>
      <c r="X14" s="129"/>
      <c r="Y14" s="130"/>
      <c r="Z14" s="129"/>
      <c r="AA14" s="129"/>
      <c r="AB14" s="129"/>
      <c r="AC14" s="130"/>
      <c r="AD14" s="129"/>
      <c r="AE14" s="130"/>
      <c r="AF14" s="129"/>
      <c r="AG14" s="130"/>
      <c r="AH14" s="129"/>
      <c r="AI14" s="130"/>
      <c r="AJ14" s="129"/>
      <c r="AK14" s="130"/>
    </row>
    <row r="15" spans="1:37" s="111" customFormat="1" ht="15">
      <c r="A15" s="225"/>
      <c r="B15" s="219"/>
      <c r="C15" s="352" t="s">
        <v>90</v>
      </c>
      <c r="D15" s="406">
        <v>0</v>
      </c>
      <c r="E15" s="407">
        <v>0</v>
      </c>
      <c r="F15" s="437">
        <v>0</v>
      </c>
      <c r="G15" s="512">
        <v>0</v>
      </c>
      <c r="H15" s="437">
        <v>0</v>
      </c>
      <c r="I15" s="513">
        <v>0</v>
      </c>
      <c r="J15" s="437">
        <v>0</v>
      </c>
      <c r="K15" s="513">
        <v>0</v>
      </c>
      <c r="L15" s="437">
        <v>0</v>
      </c>
      <c r="M15" s="512">
        <v>0</v>
      </c>
      <c r="N15" s="325">
        <f t="shared" si="1"/>
        <v>0</v>
      </c>
      <c r="O15" s="307">
        <f t="shared" si="1"/>
        <v>0</v>
      </c>
      <c r="Q15" s="334"/>
      <c r="R15" s="334"/>
      <c r="S15" s="130"/>
      <c r="T15" s="129"/>
      <c r="U15" s="130"/>
      <c r="V15" s="129"/>
      <c r="W15" s="130"/>
      <c r="X15" s="129"/>
      <c r="Y15" s="130"/>
      <c r="Z15" s="129"/>
      <c r="AA15" s="129"/>
      <c r="AB15" s="129"/>
      <c r="AC15" s="130"/>
      <c r="AD15" s="129"/>
      <c r="AE15" s="130"/>
      <c r="AF15" s="129"/>
      <c r="AG15" s="130"/>
      <c r="AH15" s="129"/>
      <c r="AI15" s="130"/>
      <c r="AJ15" s="129"/>
      <c r="AK15" s="130"/>
    </row>
    <row r="16" spans="1:37" s="111" customFormat="1" ht="15">
      <c r="A16" s="226"/>
      <c r="B16" s="220"/>
      <c r="C16" s="131"/>
      <c r="D16" s="406"/>
      <c r="E16" s="407"/>
      <c r="F16" s="445"/>
      <c r="G16" s="514"/>
      <c r="H16" s="445"/>
      <c r="I16" s="515"/>
      <c r="J16" s="445"/>
      <c r="K16" s="515"/>
      <c r="L16" s="445"/>
      <c r="M16" s="514"/>
      <c r="N16" s="326"/>
      <c r="O16" s="309"/>
      <c r="Q16" s="332"/>
      <c r="R16" s="335"/>
      <c r="S16" s="130"/>
      <c r="T16" s="129"/>
      <c r="U16" s="130"/>
      <c r="V16" s="129"/>
      <c r="W16" s="130"/>
      <c r="X16" s="129"/>
      <c r="Y16" s="130"/>
      <c r="Z16" s="129"/>
      <c r="AA16" s="134"/>
      <c r="AB16" s="129"/>
      <c r="AC16" s="130"/>
      <c r="AD16" s="129"/>
      <c r="AE16" s="130"/>
      <c r="AF16" s="129"/>
      <c r="AG16" s="130"/>
      <c r="AH16" s="129"/>
      <c r="AI16" s="130"/>
      <c r="AJ16" s="129"/>
      <c r="AK16" s="130"/>
    </row>
    <row r="17" spans="1:37" s="111" customFormat="1" ht="15">
      <c r="A17" s="225" t="s">
        <v>10</v>
      </c>
      <c r="B17" s="273" t="s">
        <v>70</v>
      </c>
      <c r="C17" s="352" t="s">
        <v>6</v>
      </c>
      <c r="D17" s="406">
        <v>0</v>
      </c>
      <c r="E17" s="407">
        <v>0</v>
      </c>
      <c r="F17" s="437">
        <v>0</v>
      </c>
      <c r="G17" s="512">
        <v>0</v>
      </c>
      <c r="H17" s="437">
        <v>0</v>
      </c>
      <c r="I17" s="513">
        <v>0</v>
      </c>
      <c r="J17" s="437">
        <v>0</v>
      </c>
      <c r="K17" s="513">
        <v>0</v>
      </c>
      <c r="L17" s="437">
        <v>0</v>
      </c>
      <c r="M17" s="512">
        <v>0</v>
      </c>
      <c r="N17" s="325">
        <f t="shared" ref="N17:O23" si="2">SUM(F17,H17,J17,L17)</f>
        <v>0</v>
      </c>
      <c r="O17" s="307">
        <f t="shared" si="2"/>
        <v>0</v>
      </c>
      <c r="Q17" s="334">
        <f>N17-F17-H17-J17-L17</f>
        <v>0</v>
      </c>
      <c r="R17" s="334">
        <f>O17-G17-I17-K17-M17</f>
        <v>0</v>
      </c>
      <c r="S17" s="130"/>
      <c r="T17" s="129"/>
      <c r="U17" s="130"/>
      <c r="V17" s="129"/>
      <c r="W17" s="130"/>
      <c r="X17" s="129"/>
      <c r="Y17" s="130"/>
      <c r="Z17" s="129"/>
      <c r="AA17" s="129"/>
      <c r="AB17" s="129"/>
      <c r="AC17" s="130"/>
      <c r="AD17" s="129"/>
      <c r="AE17" s="130"/>
      <c r="AF17" s="129"/>
      <c r="AG17" s="130"/>
      <c r="AH17" s="129"/>
      <c r="AI17" s="130"/>
      <c r="AJ17" s="129"/>
      <c r="AK17" s="130"/>
    </row>
    <row r="18" spans="1:37" s="111" customFormat="1" ht="15">
      <c r="A18" s="225"/>
      <c r="B18" s="287" t="s">
        <v>71</v>
      </c>
      <c r="C18" s="352" t="s">
        <v>7</v>
      </c>
      <c r="D18" s="406">
        <v>0</v>
      </c>
      <c r="E18" s="407">
        <v>0</v>
      </c>
      <c r="F18" s="437">
        <v>0</v>
      </c>
      <c r="G18" s="512">
        <v>0</v>
      </c>
      <c r="H18" s="437">
        <v>0</v>
      </c>
      <c r="I18" s="513">
        <v>0</v>
      </c>
      <c r="J18" s="437">
        <v>0</v>
      </c>
      <c r="K18" s="513">
        <v>0</v>
      </c>
      <c r="L18" s="437">
        <v>0</v>
      </c>
      <c r="M18" s="512">
        <v>0</v>
      </c>
      <c r="N18" s="325">
        <f t="shared" si="2"/>
        <v>0</v>
      </c>
      <c r="O18" s="307">
        <f t="shared" si="2"/>
        <v>0</v>
      </c>
      <c r="Q18" s="334">
        <f>N18-F18-H18-J18-L18</f>
        <v>0</v>
      </c>
      <c r="R18" s="334">
        <f>O18-G18-I18-K18-M18</f>
        <v>0</v>
      </c>
      <c r="S18" s="130"/>
      <c r="T18" s="129"/>
      <c r="U18" s="130"/>
      <c r="V18" s="129"/>
      <c r="W18" s="130"/>
      <c r="X18" s="129"/>
      <c r="Y18" s="130"/>
      <c r="Z18" s="129"/>
      <c r="AA18" s="129"/>
      <c r="AB18" s="129"/>
      <c r="AC18" s="130"/>
      <c r="AD18" s="129"/>
      <c r="AE18" s="130"/>
      <c r="AF18" s="129"/>
      <c r="AG18" s="130"/>
      <c r="AH18" s="129"/>
      <c r="AI18" s="130"/>
      <c r="AJ18" s="129"/>
      <c r="AK18" s="130"/>
    </row>
    <row r="19" spans="1:37" s="111" customFormat="1" ht="15">
      <c r="A19" s="225"/>
      <c r="B19" s="219"/>
      <c r="C19" s="352" t="s">
        <v>90</v>
      </c>
      <c r="D19" s="406">
        <v>0</v>
      </c>
      <c r="E19" s="407">
        <v>0</v>
      </c>
      <c r="F19" s="437">
        <v>0</v>
      </c>
      <c r="G19" s="512">
        <v>0</v>
      </c>
      <c r="H19" s="437">
        <v>0</v>
      </c>
      <c r="I19" s="513">
        <v>0</v>
      </c>
      <c r="J19" s="437">
        <v>0</v>
      </c>
      <c r="K19" s="513">
        <v>0</v>
      </c>
      <c r="L19" s="437">
        <v>0</v>
      </c>
      <c r="M19" s="512">
        <v>0</v>
      </c>
      <c r="N19" s="325">
        <f t="shared" si="2"/>
        <v>0</v>
      </c>
      <c r="O19" s="307">
        <f t="shared" si="2"/>
        <v>0</v>
      </c>
      <c r="Q19" s="334"/>
      <c r="R19" s="334"/>
      <c r="S19" s="130"/>
      <c r="T19" s="129"/>
      <c r="U19" s="130"/>
      <c r="V19" s="129"/>
      <c r="W19" s="130"/>
      <c r="X19" s="129"/>
      <c r="Y19" s="130"/>
      <c r="Z19" s="129"/>
      <c r="AA19" s="129"/>
      <c r="AB19" s="129"/>
      <c r="AC19" s="130"/>
      <c r="AD19" s="129"/>
      <c r="AE19" s="130"/>
      <c r="AF19" s="129"/>
      <c r="AG19" s="130"/>
      <c r="AH19" s="129"/>
      <c r="AI19" s="130"/>
      <c r="AJ19" s="129"/>
      <c r="AK19" s="130"/>
    </row>
    <row r="20" spans="1:37" s="111" customFormat="1" ht="15">
      <c r="A20" s="226"/>
      <c r="B20" s="220"/>
      <c r="C20" s="131"/>
      <c r="D20" s="406">
        <v>0</v>
      </c>
      <c r="E20" s="407"/>
      <c r="F20" s="445"/>
      <c r="G20" s="514"/>
      <c r="H20" s="445"/>
      <c r="I20" s="515"/>
      <c r="J20" s="445"/>
      <c r="K20" s="515"/>
      <c r="L20" s="445"/>
      <c r="M20" s="514"/>
      <c r="N20" s="326"/>
      <c r="O20" s="309"/>
      <c r="Q20" s="332"/>
      <c r="R20" s="335"/>
      <c r="S20" s="130"/>
      <c r="T20" s="129"/>
      <c r="U20" s="130"/>
      <c r="V20" s="129"/>
      <c r="W20" s="130"/>
      <c r="X20" s="129"/>
      <c r="Y20" s="130"/>
      <c r="Z20" s="129"/>
      <c r="AA20" s="134"/>
      <c r="AB20" s="129"/>
      <c r="AC20" s="130"/>
      <c r="AD20" s="129"/>
      <c r="AE20" s="130"/>
      <c r="AF20" s="129"/>
      <c r="AG20" s="130"/>
      <c r="AH20" s="129"/>
      <c r="AI20" s="130"/>
      <c r="AJ20" s="129"/>
      <c r="AK20" s="130"/>
    </row>
    <row r="21" spans="1:37" s="111" customFormat="1" ht="15">
      <c r="A21" s="225" t="s">
        <v>11</v>
      </c>
      <c r="B21" s="273" t="s">
        <v>72</v>
      </c>
      <c r="C21" s="352" t="s">
        <v>6</v>
      </c>
      <c r="D21" s="406">
        <v>0</v>
      </c>
      <c r="E21" s="407">
        <v>0</v>
      </c>
      <c r="F21" s="437">
        <v>0</v>
      </c>
      <c r="G21" s="512">
        <v>0</v>
      </c>
      <c r="H21" s="437">
        <v>0</v>
      </c>
      <c r="I21" s="513">
        <v>0</v>
      </c>
      <c r="J21" s="437">
        <v>0</v>
      </c>
      <c r="K21" s="513">
        <v>0</v>
      </c>
      <c r="L21" s="437">
        <v>0</v>
      </c>
      <c r="M21" s="512">
        <v>0</v>
      </c>
      <c r="N21" s="325">
        <f t="shared" si="2"/>
        <v>0</v>
      </c>
      <c r="O21" s="307">
        <f t="shared" si="2"/>
        <v>0</v>
      </c>
      <c r="Q21" s="334">
        <f>N21-F21-H21-J21-L21</f>
        <v>0</v>
      </c>
      <c r="R21" s="334">
        <f>O21-G21-I21-K21-M21</f>
        <v>0</v>
      </c>
      <c r="S21" s="130"/>
      <c r="T21" s="129"/>
      <c r="U21" s="130"/>
      <c r="V21" s="129"/>
      <c r="W21" s="130"/>
      <c r="X21" s="129"/>
      <c r="Y21" s="130"/>
      <c r="Z21" s="129"/>
      <c r="AA21" s="129"/>
      <c r="AB21" s="129"/>
      <c r="AC21" s="130"/>
      <c r="AD21" s="129"/>
      <c r="AE21" s="130"/>
      <c r="AF21" s="129"/>
      <c r="AG21" s="130"/>
      <c r="AH21" s="129"/>
      <c r="AI21" s="130"/>
      <c r="AJ21" s="129"/>
      <c r="AK21" s="130"/>
    </row>
    <row r="22" spans="1:37" s="111" customFormat="1" ht="15">
      <c r="A22" s="225"/>
      <c r="B22" s="287" t="s">
        <v>73</v>
      </c>
      <c r="C22" s="352" t="s">
        <v>7</v>
      </c>
      <c r="D22" s="406">
        <v>0</v>
      </c>
      <c r="E22" s="407">
        <v>0</v>
      </c>
      <c r="F22" s="437">
        <v>1</v>
      </c>
      <c r="G22" s="512">
        <v>8</v>
      </c>
      <c r="H22" s="437">
        <v>0</v>
      </c>
      <c r="I22" s="513">
        <v>0</v>
      </c>
      <c r="J22" s="437">
        <v>0</v>
      </c>
      <c r="K22" s="513">
        <v>0</v>
      </c>
      <c r="L22" s="437">
        <v>0</v>
      </c>
      <c r="M22" s="512">
        <v>0</v>
      </c>
      <c r="N22" s="325">
        <f t="shared" si="2"/>
        <v>1</v>
      </c>
      <c r="O22" s="307">
        <f t="shared" si="2"/>
        <v>8</v>
      </c>
      <c r="Q22" s="334">
        <f>N22-F22-H22-J22-L22</f>
        <v>0</v>
      </c>
      <c r="R22" s="334">
        <f>O22-G22-I22-K22-M22</f>
        <v>0</v>
      </c>
      <c r="S22" s="130"/>
      <c r="T22" s="129"/>
      <c r="U22" s="130"/>
      <c r="V22" s="129"/>
      <c r="W22" s="130"/>
      <c r="X22" s="129"/>
      <c r="Y22" s="130"/>
      <c r="Z22" s="129"/>
      <c r="AA22" s="129"/>
      <c r="AB22" s="129"/>
      <c r="AC22" s="130"/>
      <c r="AD22" s="129"/>
      <c r="AE22" s="130"/>
      <c r="AF22" s="129"/>
      <c r="AG22" s="130"/>
      <c r="AH22" s="129"/>
      <c r="AI22" s="130"/>
      <c r="AJ22" s="129"/>
      <c r="AK22" s="130"/>
    </row>
    <row r="23" spans="1:37" s="111" customFormat="1" ht="15">
      <c r="A23" s="225"/>
      <c r="B23" s="219"/>
      <c r="C23" s="352" t="s">
        <v>90</v>
      </c>
      <c r="D23" s="406">
        <v>0</v>
      </c>
      <c r="E23" s="407">
        <v>0</v>
      </c>
      <c r="F23" s="437">
        <v>0</v>
      </c>
      <c r="G23" s="512">
        <v>0</v>
      </c>
      <c r="H23" s="437">
        <v>0</v>
      </c>
      <c r="I23" s="513">
        <v>0</v>
      </c>
      <c r="J23" s="437">
        <v>0</v>
      </c>
      <c r="K23" s="513">
        <v>0</v>
      </c>
      <c r="L23" s="437">
        <v>0</v>
      </c>
      <c r="M23" s="512">
        <v>0</v>
      </c>
      <c r="N23" s="325">
        <f t="shared" si="2"/>
        <v>0</v>
      </c>
      <c r="O23" s="307">
        <f t="shared" si="2"/>
        <v>0</v>
      </c>
      <c r="Q23" s="334"/>
      <c r="R23" s="334"/>
      <c r="S23" s="130"/>
      <c r="T23" s="129"/>
      <c r="U23" s="130"/>
      <c r="V23" s="129"/>
      <c r="W23" s="130"/>
      <c r="X23" s="129"/>
      <c r="Y23" s="130"/>
      <c r="Z23" s="129"/>
      <c r="AA23" s="129"/>
      <c r="AB23" s="129"/>
      <c r="AC23" s="130"/>
      <c r="AD23" s="129"/>
      <c r="AE23" s="130"/>
      <c r="AF23" s="129"/>
      <c r="AG23" s="130"/>
      <c r="AH23" s="129"/>
      <c r="AI23" s="130"/>
      <c r="AJ23" s="129"/>
      <c r="AK23" s="130"/>
    </row>
    <row r="24" spans="1:37" s="111" customFormat="1" ht="15">
      <c r="A24" s="226"/>
      <c r="B24" s="220"/>
      <c r="C24" s="131"/>
      <c r="D24" s="406"/>
      <c r="E24" s="407"/>
      <c r="F24" s="445"/>
      <c r="G24" s="514"/>
      <c r="H24" s="445"/>
      <c r="I24" s="515"/>
      <c r="J24" s="445"/>
      <c r="K24" s="514"/>
      <c r="L24" s="445"/>
      <c r="M24" s="514"/>
      <c r="N24" s="326"/>
      <c r="O24" s="309"/>
      <c r="Q24" s="332"/>
      <c r="R24" s="335"/>
      <c r="S24" s="130"/>
      <c r="T24" s="129"/>
      <c r="U24" s="130"/>
      <c r="V24" s="129"/>
      <c r="W24" s="130"/>
      <c r="X24" s="129"/>
      <c r="Y24" s="130"/>
      <c r="Z24" s="129"/>
      <c r="AA24" s="134"/>
      <c r="AB24" s="129"/>
      <c r="AC24" s="130"/>
      <c r="AD24" s="129"/>
      <c r="AE24" s="130"/>
      <c r="AF24" s="129"/>
      <c r="AG24" s="130"/>
      <c r="AH24" s="129"/>
      <c r="AI24" s="130"/>
      <c r="AJ24" s="129"/>
      <c r="AK24" s="130"/>
    </row>
    <row r="25" spans="1:37" s="111" customFormat="1" ht="15">
      <c r="A25" s="225" t="s">
        <v>12</v>
      </c>
      <c r="B25" s="273" t="s">
        <v>74</v>
      </c>
      <c r="C25" s="352" t="s">
        <v>6</v>
      </c>
      <c r="D25" s="406">
        <v>20</v>
      </c>
      <c r="E25" s="407">
        <v>81035</v>
      </c>
      <c r="F25" s="403">
        <v>7</v>
      </c>
      <c r="G25" s="512">
        <v>12530</v>
      </c>
      <c r="H25" s="403">
        <v>1</v>
      </c>
      <c r="I25" s="513">
        <v>112</v>
      </c>
      <c r="J25" s="502">
        <v>3</v>
      </c>
      <c r="K25" s="512">
        <v>56432</v>
      </c>
      <c r="L25" s="502">
        <v>4</v>
      </c>
      <c r="M25" s="512">
        <v>54014</v>
      </c>
      <c r="N25" s="325">
        <f t="shared" ref="N25:O27" si="3">SUM(F25,H25,J25,L25)</f>
        <v>15</v>
      </c>
      <c r="O25" s="307">
        <f t="shared" si="3"/>
        <v>123088</v>
      </c>
      <c r="Q25" s="334">
        <f>N25-F25-H25-J25-L25</f>
        <v>0</v>
      </c>
      <c r="R25" s="334">
        <f>O25-G25-I25-K25-M25</f>
        <v>0</v>
      </c>
      <c r="S25" s="130"/>
      <c r="T25" s="129"/>
      <c r="U25" s="130"/>
      <c r="V25" s="129"/>
      <c r="W25" s="130"/>
      <c r="X25" s="129"/>
      <c r="Y25" s="130"/>
      <c r="Z25" s="129"/>
      <c r="AA25" s="129"/>
      <c r="AB25" s="129"/>
      <c r="AC25" s="130"/>
      <c r="AD25" s="129"/>
      <c r="AE25" s="130"/>
      <c r="AF25" s="129"/>
      <c r="AG25" s="130"/>
      <c r="AH25" s="129"/>
      <c r="AI25" s="130"/>
      <c r="AJ25" s="129"/>
      <c r="AK25" s="130"/>
    </row>
    <row r="26" spans="1:37" s="111" customFormat="1" ht="15">
      <c r="A26" s="225"/>
      <c r="B26" s="287" t="s">
        <v>75</v>
      </c>
      <c r="C26" s="352" t="s">
        <v>7</v>
      </c>
      <c r="D26" s="406">
        <v>24</v>
      </c>
      <c r="E26" s="407">
        <v>8335</v>
      </c>
      <c r="F26" s="403">
        <v>1</v>
      </c>
      <c r="G26" s="512">
        <v>60</v>
      </c>
      <c r="H26" s="403">
        <v>11</v>
      </c>
      <c r="I26" s="513">
        <v>3824</v>
      </c>
      <c r="J26" s="502">
        <v>2</v>
      </c>
      <c r="K26" s="512">
        <v>296</v>
      </c>
      <c r="L26" s="502">
        <v>8</v>
      </c>
      <c r="M26" s="512">
        <v>1159</v>
      </c>
      <c r="N26" s="325">
        <f t="shared" si="3"/>
        <v>22</v>
      </c>
      <c r="O26" s="307">
        <f t="shared" si="3"/>
        <v>5339</v>
      </c>
      <c r="Q26" s="334">
        <f>N26-F26-H26-J26-L26</f>
        <v>0</v>
      </c>
      <c r="R26" s="334">
        <f>O26-G26-I26-K26-M26</f>
        <v>0</v>
      </c>
      <c r="S26" s="130"/>
      <c r="T26" s="129"/>
      <c r="U26" s="130"/>
      <c r="V26" s="129"/>
      <c r="W26" s="130"/>
      <c r="X26" s="129"/>
      <c r="Y26" s="130"/>
      <c r="Z26" s="129"/>
      <c r="AA26" s="129"/>
      <c r="AB26" s="129"/>
      <c r="AC26" s="130"/>
      <c r="AD26" s="129"/>
      <c r="AE26" s="130"/>
      <c r="AF26" s="129"/>
      <c r="AG26" s="130"/>
      <c r="AH26" s="129"/>
      <c r="AI26" s="130"/>
      <c r="AJ26" s="129"/>
      <c r="AK26" s="130"/>
    </row>
    <row r="27" spans="1:37" s="111" customFormat="1" ht="15">
      <c r="A27" s="225"/>
      <c r="B27" s="219"/>
      <c r="C27" s="352" t="s">
        <v>90</v>
      </c>
      <c r="D27" s="406">
        <v>141</v>
      </c>
      <c r="E27" s="407">
        <v>25053</v>
      </c>
      <c r="F27" s="403">
        <v>26</v>
      </c>
      <c r="G27" s="512">
        <v>6765</v>
      </c>
      <c r="H27" s="403">
        <v>25</v>
      </c>
      <c r="I27" s="513">
        <v>3296</v>
      </c>
      <c r="J27" s="502">
        <v>9</v>
      </c>
      <c r="K27" s="512">
        <v>386</v>
      </c>
      <c r="L27" s="502">
        <v>14</v>
      </c>
      <c r="M27" s="512">
        <v>9973</v>
      </c>
      <c r="N27" s="325">
        <f t="shared" si="3"/>
        <v>74</v>
      </c>
      <c r="O27" s="307">
        <f t="shared" si="3"/>
        <v>20420</v>
      </c>
      <c r="Q27" s="334"/>
      <c r="R27" s="334"/>
      <c r="S27" s="130"/>
      <c r="T27" s="129"/>
      <c r="U27" s="130"/>
      <c r="V27" s="129"/>
      <c r="W27" s="130"/>
      <c r="X27" s="129"/>
      <c r="Y27" s="130"/>
      <c r="Z27" s="129"/>
      <c r="AA27" s="129"/>
      <c r="AB27" s="129"/>
      <c r="AC27" s="130"/>
      <c r="AD27" s="129"/>
      <c r="AE27" s="130"/>
      <c r="AF27" s="129"/>
      <c r="AG27" s="130"/>
      <c r="AH27" s="129"/>
      <c r="AI27" s="130"/>
      <c r="AJ27" s="129"/>
      <c r="AK27" s="130"/>
    </row>
    <row r="28" spans="1:37" s="111" customFormat="1" ht="15">
      <c r="A28" s="226"/>
      <c r="B28" s="220"/>
      <c r="C28" s="131"/>
      <c r="D28" s="406"/>
      <c r="E28" s="407"/>
      <c r="F28" s="445"/>
      <c r="G28" s="514"/>
      <c r="H28" s="445"/>
      <c r="I28" s="515"/>
      <c r="J28" s="445"/>
      <c r="K28" s="514"/>
      <c r="L28" s="445"/>
      <c r="M28" s="514"/>
      <c r="N28" s="326"/>
      <c r="O28" s="309"/>
      <c r="Q28" s="332"/>
      <c r="R28" s="335"/>
      <c r="S28" s="130"/>
      <c r="T28" s="129"/>
      <c r="U28" s="130"/>
      <c r="V28" s="129"/>
      <c r="W28" s="130"/>
      <c r="X28" s="129"/>
      <c r="Y28" s="130"/>
      <c r="Z28" s="129"/>
      <c r="AA28" s="134"/>
      <c r="AB28" s="129"/>
      <c r="AC28" s="130"/>
      <c r="AD28" s="129"/>
      <c r="AE28" s="130"/>
      <c r="AF28" s="129"/>
      <c r="AG28" s="130"/>
      <c r="AH28" s="129"/>
      <c r="AI28" s="130"/>
      <c r="AJ28" s="129"/>
      <c r="AK28" s="130"/>
    </row>
    <row r="29" spans="1:37" s="111" customFormat="1" ht="15">
      <c r="A29" s="225" t="s">
        <v>13</v>
      </c>
      <c r="B29" s="273" t="s">
        <v>76</v>
      </c>
      <c r="C29" s="352" t="s">
        <v>6</v>
      </c>
      <c r="D29" s="406">
        <v>3</v>
      </c>
      <c r="E29" s="407">
        <v>4330</v>
      </c>
      <c r="F29" s="437">
        <v>0</v>
      </c>
      <c r="G29" s="512">
        <v>0</v>
      </c>
      <c r="H29" s="437">
        <v>0</v>
      </c>
      <c r="I29" s="513">
        <v>0</v>
      </c>
      <c r="J29" s="437">
        <v>1</v>
      </c>
      <c r="K29" s="513">
        <v>806</v>
      </c>
      <c r="L29" s="437">
        <v>0</v>
      </c>
      <c r="M29" s="512">
        <v>0</v>
      </c>
      <c r="N29" s="325">
        <f t="shared" ref="N29:O31" si="4">SUM(F29,H29,J29,L29)</f>
        <v>1</v>
      </c>
      <c r="O29" s="307">
        <f t="shared" si="4"/>
        <v>806</v>
      </c>
      <c r="Q29" s="334">
        <f>N29-F29-H29-J29-L29</f>
        <v>0</v>
      </c>
      <c r="R29" s="334">
        <f>O29-G29-I29-K29-M29</f>
        <v>0</v>
      </c>
      <c r="S29" s="130"/>
      <c r="T29" s="129"/>
      <c r="U29" s="130"/>
      <c r="V29" s="129"/>
      <c r="W29" s="130"/>
      <c r="X29" s="129"/>
      <c r="Y29" s="130"/>
      <c r="Z29" s="129"/>
      <c r="AA29" s="129"/>
      <c r="AB29" s="129"/>
      <c r="AC29" s="130"/>
      <c r="AD29" s="129"/>
      <c r="AE29" s="130"/>
      <c r="AF29" s="129"/>
      <c r="AG29" s="130"/>
      <c r="AH29" s="129"/>
      <c r="AI29" s="130"/>
      <c r="AJ29" s="129"/>
      <c r="AK29" s="130"/>
    </row>
    <row r="30" spans="1:37" s="111" customFormat="1" ht="15">
      <c r="A30" s="225"/>
      <c r="B30" s="287" t="s">
        <v>77</v>
      </c>
      <c r="C30" s="352" t="s">
        <v>7</v>
      </c>
      <c r="D30" s="406">
        <v>0</v>
      </c>
      <c r="E30" s="407">
        <v>0</v>
      </c>
      <c r="F30" s="437">
        <v>0</v>
      </c>
      <c r="G30" s="512">
        <v>0</v>
      </c>
      <c r="H30" s="437">
        <v>0</v>
      </c>
      <c r="I30" s="513">
        <v>0</v>
      </c>
      <c r="J30" s="437">
        <v>0</v>
      </c>
      <c r="K30" s="513">
        <v>0</v>
      </c>
      <c r="L30" s="437">
        <v>0</v>
      </c>
      <c r="M30" s="512">
        <v>0</v>
      </c>
      <c r="N30" s="325">
        <f t="shared" si="4"/>
        <v>0</v>
      </c>
      <c r="O30" s="307">
        <f t="shared" si="4"/>
        <v>0</v>
      </c>
      <c r="Q30" s="334">
        <f>N30-F30-H30-J30-L30</f>
        <v>0</v>
      </c>
      <c r="R30" s="334">
        <f>O30-G30-I30-K30-M30</f>
        <v>0</v>
      </c>
      <c r="S30" s="130"/>
      <c r="T30" s="129"/>
      <c r="U30" s="130"/>
      <c r="V30" s="129"/>
      <c r="W30" s="130"/>
      <c r="X30" s="129"/>
      <c r="Y30" s="130"/>
      <c r="Z30" s="129"/>
      <c r="AA30" s="129"/>
      <c r="AB30" s="129"/>
      <c r="AC30" s="130"/>
      <c r="AD30" s="129"/>
      <c r="AE30" s="130"/>
      <c r="AF30" s="129"/>
      <c r="AG30" s="130"/>
      <c r="AH30" s="129"/>
      <c r="AI30" s="130"/>
      <c r="AJ30" s="129"/>
      <c r="AK30" s="130"/>
    </row>
    <row r="31" spans="1:37" s="111" customFormat="1" ht="15">
      <c r="A31" s="225"/>
      <c r="B31" s="219"/>
      <c r="C31" s="352" t="s">
        <v>90</v>
      </c>
      <c r="D31" s="406">
        <v>0</v>
      </c>
      <c r="E31" s="407">
        <v>0</v>
      </c>
      <c r="F31" s="437">
        <v>0</v>
      </c>
      <c r="G31" s="512">
        <v>0</v>
      </c>
      <c r="H31" s="437">
        <v>0</v>
      </c>
      <c r="I31" s="513">
        <v>0</v>
      </c>
      <c r="J31" s="437">
        <v>0</v>
      </c>
      <c r="K31" s="513">
        <v>0</v>
      </c>
      <c r="L31" s="437">
        <v>0</v>
      </c>
      <c r="M31" s="512">
        <v>0</v>
      </c>
      <c r="N31" s="325">
        <f t="shared" si="4"/>
        <v>0</v>
      </c>
      <c r="O31" s="307">
        <f t="shared" si="4"/>
        <v>0</v>
      </c>
      <c r="Q31" s="334"/>
      <c r="R31" s="334"/>
      <c r="S31" s="130"/>
      <c r="T31" s="129"/>
      <c r="U31" s="130"/>
      <c r="V31" s="129"/>
      <c r="W31" s="130"/>
      <c r="X31" s="129"/>
      <c r="Y31" s="130"/>
      <c r="Z31" s="129"/>
      <c r="AA31" s="129"/>
      <c r="AB31" s="129"/>
      <c r="AC31" s="130"/>
      <c r="AD31" s="129"/>
      <c r="AE31" s="130"/>
      <c r="AF31" s="129"/>
      <c r="AG31" s="130"/>
      <c r="AH31" s="129"/>
      <c r="AI31" s="130"/>
      <c r="AJ31" s="129"/>
      <c r="AK31" s="130"/>
    </row>
    <row r="32" spans="1:37" s="111" customFormat="1" ht="15">
      <c r="A32" s="226"/>
      <c r="B32" s="220"/>
      <c r="C32" s="131"/>
      <c r="D32" s="406"/>
      <c r="E32" s="407"/>
      <c r="F32" s="445"/>
      <c r="G32" s="514"/>
      <c r="H32" s="445"/>
      <c r="I32" s="515"/>
      <c r="J32" s="445"/>
      <c r="K32" s="515"/>
      <c r="L32" s="445"/>
      <c r="M32" s="514"/>
      <c r="N32" s="326"/>
      <c r="O32" s="309"/>
      <c r="Q32" s="332"/>
      <c r="R32" s="335"/>
      <c r="S32" s="130"/>
      <c r="T32" s="129"/>
      <c r="U32" s="130"/>
      <c r="V32" s="129" t="s">
        <v>138</v>
      </c>
      <c r="W32" s="130"/>
      <c r="X32" s="129"/>
      <c r="Y32" s="130"/>
      <c r="Z32" s="129"/>
      <c r="AA32" s="134"/>
      <c r="AB32" s="129"/>
      <c r="AC32" s="130"/>
      <c r="AD32" s="129"/>
      <c r="AE32" s="130"/>
      <c r="AF32" s="129"/>
      <c r="AG32" s="130"/>
      <c r="AH32" s="129"/>
      <c r="AI32" s="130"/>
      <c r="AJ32" s="129"/>
      <c r="AK32" s="130"/>
    </row>
    <row r="33" spans="1:37" s="111" customFormat="1" ht="15">
      <c r="A33" s="225" t="s">
        <v>14</v>
      </c>
      <c r="B33" s="273" t="s">
        <v>78</v>
      </c>
      <c r="C33" s="352" t="s">
        <v>6</v>
      </c>
      <c r="D33" s="406">
        <v>0</v>
      </c>
      <c r="E33" s="407">
        <v>0</v>
      </c>
      <c r="F33" s="437">
        <v>0</v>
      </c>
      <c r="G33" s="512">
        <v>0</v>
      </c>
      <c r="H33" s="437">
        <v>0</v>
      </c>
      <c r="I33" s="513">
        <v>0</v>
      </c>
      <c r="J33" s="437">
        <v>0</v>
      </c>
      <c r="K33" s="513">
        <v>0</v>
      </c>
      <c r="L33" s="437">
        <v>0</v>
      </c>
      <c r="M33" s="512">
        <v>0</v>
      </c>
      <c r="N33" s="325">
        <f t="shared" ref="N33:O35" si="5">SUM(F33,H33,J33,L33)</f>
        <v>0</v>
      </c>
      <c r="O33" s="307">
        <f t="shared" si="5"/>
        <v>0</v>
      </c>
      <c r="Q33" s="334">
        <f>N33-F33-H33-J33-L33</f>
        <v>0</v>
      </c>
      <c r="R33" s="334">
        <f>O33-G33-I33-K33-M33</f>
        <v>0</v>
      </c>
      <c r="S33" s="130"/>
      <c r="T33" s="129"/>
      <c r="U33" s="130"/>
      <c r="V33" s="129"/>
      <c r="W33" s="130"/>
      <c r="X33" s="129"/>
      <c r="Y33" s="130"/>
      <c r="Z33" s="129"/>
      <c r="AA33" s="129"/>
      <c r="AB33" s="129"/>
      <c r="AC33" s="130"/>
      <c r="AD33" s="129"/>
      <c r="AE33" s="130"/>
      <c r="AF33" s="129"/>
      <c r="AG33" s="130"/>
      <c r="AH33" s="129"/>
      <c r="AI33" s="130"/>
      <c r="AJ33" s="129"/>
      <c r="AK33" s="130"/>
    </row>
    <row r="34" spans="1:37" s="111" customFormat="1" ht="15">
      <c r="A34" s="225" t="s">
        <v>15</v>
      </c>
      <c r="B34" s="287" t="s">
        <v>79</v>
      </c>
      <c r="C34" s="352" t="s">
        <v>7</v>
      </c>
      <c r="D34" s="406">
        <v>0</v>
      </c>
      <c r="E34" s="407">
        <v>0</v>
      </c>
      <c r="F34" s="437">
        <v>0</v>
      </c>
      <c r="G34" s="512">
        <v>0</v>
      </c>
      <c r="H34" s="437">
        <v>0</v>
      </c>
      <c r="I34" s="513">
        <v>0</v>
      </c>
      <c r="J34" s="437">
        <v>0</v>
      </c>
      <c r="K34" s="513">
        <v>0</v>
      </c>
      <c r="L34" s="437">
        <v>0</v>
      </c>
      <c r="M34" s="512">
        <v>0</v>
      </c>
      <c r="N34" s="325">
        <f t="shared" si="5"/>
        <v>0</v>
      </c>
      <c r="O34" s="307">
        <f t="shared" si="5"/>
        <v>0</v>
      </c>
      <c r="Q34" s="334">
        <f>N34-F34-H34-J34-L34</f>
        <v>0</v>
      </c>
      <c r="R34" s="334">
        <f>O34-G34-I34-K34-M34</f>
        <v>0</v>
      </c>
      <c r="S34" s="130"/>
      <c r="T34" s="129"/>
      <c r="U34" s="130"/>
      <c r="V34" s="129"/>
      <c r="W34" s="130"/>
      <c r="X34" s="129"/>
      <c r="Y34" s="130"/>
      <c r="Z34" s="129"/>
      <c r="AA34" s="129"/>
      <c r="AB34" s="129"/>
      <c r="AC34" s="130"/>
      <c r="AD34" s="129"/>
      <c r="AE34" s="130"/>
      <c r="AF34" s="129"/>
      <c r="AG34" s="130"/>
      <c r="AH34" s="129"/>
      <c r="AI34" s="130"/>
      <c r="AJ34" s="129"/>
      <c r="AK34" s="130"/>
    </row>
    <row r="35" spans="1:37" s="111" customFormat="1" ht="15">
      <c r="A35" s="225"/>
      <c r="B35" s="219"/>
      <c r="C35" s="352" t="s">
        <v>90</v>
      </c>
      <c r="D35" s="406">
        <v>0</v>
      </c>
      <c r="E35" s="407">
        <v>0</v>
      </c>
      <c r="F35" s="437">
        <v>0</v>
      </c>
      <c r="G35" s="512">
        <v>0</v>
      </c>
      <c r="H35" s="437">
        <v>0</v>
      </c>
      <c r="I35" s="513">
        <v>0</v>
      </c>
      <c r="J35" s="437">
        <v>0</v>
      </c>
      <c r="K35" s="513">
        <v>0</v>
      </c>
      <c r="L35" s="437">
        <v>0</v>
      </c>
      <c r="M35" s="512">
        <v>0</v>
      </c>
      <c r="N35" s="325">
        <f t="shared" si="5"/>
        <v>0</v>
      </c>
      <c r="O35" s="307">
        <f t="shared" si="5"/>
        <v>0</v>
      </c>
      <c r="Q35" s="334"/>
      <c r="R35" s="334"/>
      <c r="S35" s="130"/>
      <c r="T35" s="129"/>
      <c r="U35" s="130"/>
      <c r="V35" s="129"/>
      <c r="W35" s="130"/>
      <c r="X35" s="129"/>
      <c r="Y35" s="130"/>
      <c r="Z35" s="129"/>
      <c r="AA35" s="129"/>
      <c r="AB35" s="129"/>
      <c r="AC35" s="130"/>
      <c r="AD35" s="129"/>
      <c r="AE35" s="130"/>
      <c r="AF35" s="129"/>
      <c r="AG35" s="130"/>
      <c r="AH35" s="129"/>
      <c r="AI35" s="130"/>
      <c r="AJ35" s="129"/>
      <c r="AK35" s="130"/>
    </row>
    <row r="36" spans="1:37" s="111" customFormat="1" ht="15">
      <c r="A36" s="226"/>
      <c r="B36" s="220"/>
      <c r="C36" s="131"/>
      <c r="D36" s="406"/>
      <c r="E36" s="407"/>
      <c r="F36" s="445"/>
      <c r="G36" s="514"/>
      <c r="H36" s="445"/>
      <c r="I36" s="515"/>
      <c r="J36" s="445"/>
      <c r="K36" s="514"/>
      <c r="L36" s="445"/>
      <c r="M36" s="514"/>
      <c r="N36" s="326"/>
      <c r="O36" s="309"/>
      <c r="Q36" s="336"/>
      <c r="R36" s="335"/>
      <c r="S36" s="130"/>
      <c r="T36" s="129"/>
      <c r="U36" s="130"/>
      <c r="V36" s="129"/>
      <c r="W36" s="130"/>
      <c r="X36" s="129"/>
      <c r="Y36" s="130"/>
      <c r="Z36" s="129"/>
      <c r="AA36" s="129"/>
      <c r="AB36" s="129"/>
      <c r="AC36" s="130"/>
      <c r="AD36" s="129"/>
      <c r="AE36" s="130"/>
      <c r="AF36" s="129"/>
      <c r="AG36" s="130"/>
      <c r="AH36" s="129"/>
      <c r="AI36" s="130"/>
      <c r="AJ36" s="129"/>
      <c r="AK36" s="130"/>
    </row>
    <row r="37" spans="1:37" s="111" customFormat="1" ht="15">
      <c r="A37" s="225" t="s">
        <v>18</v>
      </c>
      <c r="B37" s="273" t="s">
        <v>80</v>
      </c>
      <c r="C37" s="352" t="s">
        <v>6</v>
      </c>
      <c r="D37" s="406">
        <v>148</v>
      </c>
      <c r="E37" s="407">
        <v>36459</v>
      </c>
      <c r="F37" s="403">
        <v>28</v>
      </c>
      <c r="G37" s="516">
        <v>930</v>
      </c>
      <c r="H37" s="403">
        <v>30</v>
      </c>
      <c r="I37" s="517">
        <v>1042</v>
      </c>
      <c r="J37" s="437">
        <v>25</v>
      </c>
      <c r="K37" s="513">
        <v>29929</v>
      </c>
      <c r="L37" s="502">
        <v>23</v>
      </c>
      <c r="M37" s="516">
        <v>623</v>
      </c>
      <c r="N37" s="325">
        <f t="shared" ref="N37:O39" si="6">SUM(F37,H37,J37,L37)</f>
        <v>106</v>
      </c>
      <c r="O37" s="307">
        <f t="shared" si="6"/>
        <v>32524</v>
      </c>
      <c r="Q37" s="334">
        <f>N37-F37-H37-J37-L37</f>
        <v>0</v>
      </c>
      <c r="R37" s="334">
        <f>O37-G37-I37-K37-M37</f>
        <v>0</v>
      </c>
      <c r="S37" s="130"/>
      <c r="T37" s="129"/>
      <c r="U37" s="130"/>
      <c r="V37" s="129"/>
      <c r="W37" s="130"/>
      <c r="X37" s="129"/>
      <c r="Y37" s="130"/>
      <c r="Z37" s="129"/>
      <c r="AA37" s="129"/>
      <c r="AB37" s="129"/>
      <c r="AC37" s="130"/>
      <c r="AD37" s="129"/>
      <c r="AE37" s="130"/>
      <c r="AF37" s="129"/>
      <c r="AG37" s="130"/>
      <c r="AH37" s="129"/>
      <c r="AI37" s="130"/>
      <c r="AJ37" s="129"/>
      <c r="AK37" s="130"/>
    </row>
    <row r="38" spans="1:37" s="111" customFormat="1" ht="13.5" customHeight="1">
      <c r="A38" s="225"/>
      <c r="B38" s="287" t="s">
        <v>81</v>
      </c>
      <c r="C38" s="352" t="s">
        <v>7</v>
      </c>
      <c r="D38" s="406">
        <v>0</v>
      </c>
      <c r="E38" s="407">
        <v>0</v>
      </c>
      <c r="F38" s="403">
        <v>0</v>
      </c>
      <c r="G38" s="512">
        <v>0</v>
      </c>
      <c r="H38" s="403">
        <v>0</v>
      </c>
      <c r="I38" s="513">
        <v>0</v>
      </c>
      <c r="J38" s="437">
        <v>0</v>
      </c>
      <c r="K38" s="513">
        <v>0</v>
      </c>
      <c r="L38" s="502">
        <v>0</v>
      </c>
      <c r="M38" s="512">
        <v>0</v>
      </c>
      <c r="N38" s="325">
        <f t="shared" si="6"/>
        <v>0</v>
      </c>
      <c r="O38" s="307">
        <f t="shared" si="6"/>
        <v>0</v>
      </c>
      <c r="Q38" s="334">
        <f>N38-F38-H38-J38-L38</f>
        <v>0</v>
      </c>
      <c r="R38" s="334">
        <f>O38-G38-I38-K38-M38</f>
        <v>0</v>
      </c>
      <c r="S38" s="130"/>
      <c r="T38" s="129"/>
      <c r="U38" s="130"/>
      <c r="V38" s="129"/>
      <c r="W38" s="130"/>
      <c r="X38" s="129"/>
      <c r="Y38" s="130"/>
      <c r="Z38" s="129"/>
      <c r="AA38" s="129"/>
      <c r="AB38" s="129"/>
      <c r="AC38" s="130"/>
      <c r="AD38" s="129"/>
      <c r="AE38" s="130"/>
      <c r="AF38" s="129"/>
      <c r="AG38" s="130"/>
      <c r="AH38" s="129"/>
      <c r="AI38" s="130"/>
      <c r="AJ38" s="129"/>
      <c r="AK38" s="130"/>
    </row>
    <row r="39" spans="1:37" s="111" customFormat="1" ht="13.5" customHeight="1">
      <c r="A39" s="225"/>
      <c r="B39" s="219"/>
      <c r="C39" s="352" t="s">
        <v>90</v>
      </c>
      <c r="D39" s="406">
        <v>0</v>
      </c>
      <c r="E39" s="407">
        <v>0</v>
      </c>
      <c r="F39" s="437">
        <v>0</v>
      </c>
      <c r="G39" s="512">
        <v>0</v>
      </c>
      <c r="H39" s="437">
        <v>0</v>
      </c>
      <c r="I39" s="513">
        <v>0</v>
      </c>
      <c r="J39" s="437">
        <v>0</v>
      </c>
      <c r="K39" s="513">
        <v>0</v>
      </c>
      <c r="L39" s="437">
        <v>0</v>
      </c>
      <c r="M39" s="512">
        <v>0</v>
      </c>
      <c r="N39" s="325">
        <f t="shared" si="6"/>
        <v>0</v>
      </c>
      <c r="O39" s="307">
        <f t="shared" si="6"/>
        <v>0</v>
      </c>
      <c r="Q39" s="334"/>
      <c r="R39" s="334"/>
      <c r="S39" s="130"/>
      <c r="T39" s="129"/>
      <c r="U39" s="130"/>
      <c r="V39" s="129"/>
      <c r="W39" s="130"/>
      <c r="X39" s="129"/>
      <c r="Y39" s="130"/>
      <c r="Z39" s="129"/>
      <c r="AA39" s="129"/>
      <c r="AB39" s="129"/>
      <c r="AC39" s="130"/>
      <c r="AD39" s="129"/>
      <c r="AE39" s="130"/>
      <c r="AF39" s="129"/>
      <c r="AG39" s="130"/>
      <c r="AH39" s="129"/>
      <c r="AI39" s="130"/>
      <c r="AJ39" s="129"/>
      <c r="AK39" s="130"/>
    </row>
    <row r="40" spans="1:37" s="111" customFormat="1" ht="15">
      <c r="A40" s="226"/>
      <c r="B40" s="220"/>
      <c r="C40" s="308"/>
      <c r="D40" s="406"/>
      <c r="E40" s="407"/>
      <c r="F40" s="445"/>
      <c r="G40" s="514"/>
      <c r="H40" s="445"/>
      <c r="I40" s="515"/>
      <c r="J40" s="445"/>
      <c r="K40" s="514"/>
      <c r="L40" s="445"/>
      <c r="M40" s="514"/>
      <c r="N40" s="326"/>
      <c r="O40" s="309"/>
      <c r="Q40" s="332"/>
      <c r="R40" s="335"/>
      <c r="S40" s="130"/>
      <c r="T40" s="129"/>
      <c r="U40" s="130"/>
      <c r="V40" s="129"/>
      <c r="W40" s="130"/>
      <c r="X40" s="129"/>
      <c r="Y40" s="130"/>
      <c r="Z40" s="129"/>
      <c r="AA40" s="134"/>
      <c r="AB40" s="129"/>
      <c r="AC40" s="130"/>
      <c r="AD40" s="129"/>
      <c r="AE40" s="130"/>
      <c r="AF40" s="129"/>
      <c r="AG40" s="130"/>
      <c r="AH40" s="129"/>
      <c r="AI40" s="130"/>
      <c r="AJ40" s="129"/>
      <c r="AK40" s="130"/>
    </row>
    <row r="41" spans="1:37" s="154" customFormat="1" ht="15">
      <c r="A41" s="225" t="s">
        <v>38</v>
      </c>
      <c r="B41" s="219" t="s">
        <v>82</v>
      </c>
      <c r="C41" s="310"/>
      <c r="D41" s="406">
        <v>66</v>
      </c>
      <c r="E41" s="407">
        <v>125047</v>
      </c>
      <c r="F41" s="403">
        <v>5</v>
      </c>
      <c r="G41" s="518">
        <v>124918</v>
      </c>
      <c r="H41" s="403">
        <v>7</v>
      </c>
      <c r="I41" s="519">
        <v>2034</v>
      </c>
      <c r="J41" s="502">
        <v>6</v>
      </c>
      <c r="K41" s="518">
        <v>2219</v>
      </c>
      <c r="L41" s="502">
        <v>11</v>
      </c>
      <c r="M41" s="518">
        <v>18122</v>
      </c>
      <c r="N41" s="325">
        <f>SUM(F41,H41,J41,L41)</f>
        <v>29</v>
      </c>
      <c r="O41" s="307">
        <f>SUM(G41,I41,K41,M41)</f>
        <v>147293</v>
      </c>
      <c r="Q41" s="334">
        <f>N41-F41-H41-J41-L41</f>
        <v>0</v>
      </c>
      <c r="R41" s="334">
        <f>O41-G41-I41-K41-M41</f>
        <v>0</v>
      </c>
      <c r="S41" s="156"/>
      <c r="T41" s="155"/>
      <c r="U41" s="156"/>
      <c r="V41" s="155"/>
      <c r="W41" s="156"/>
      <c r="X41" s="155"/>
      <c r="Y41" s="156"/>
      <c r="Z41" s="155"/>
      <c r="AA41" s="155"/>
      <c r="AB41" s="155"/>
      <c r="AC41" s="156"/>
      <c r="AD41" s="155"/>
      <c r="AE41" s="156"/>
      <c r="AF41" s="155"/>
      <c r="AG41" s="156"/>
      <c r="AH41" s="155"/>
      <c r="AI41" s="156"/>
      <c r="AJ41" s="155"/>
      <c r="AK41" s="156"/>
    </row>
    <row r="42" spans="1:37" s="154" customFormat="1" ht="15">
      <c r="A42" s="226"/>
      <c r="B42" s="220"/>
      <c r="C42" s="311"/>
      <c r="D42" s="406"/>
      <c r="E42" s="407"/>
      <c r="F42" s="445"/>
      <c r="G42" s="514"/>
      <c r="H42" s="445"/>
      <c r="I42" s="515"/>
      <c r="J42" s="445"/>
      <c r="K42" s="514"/>
      <c r="L42" s="445"/>
      <c r="M42" s="514"/>
      <c r="N42" s="326"/>
      <c r="O42" s="309"/>
      <c r="Q42" s="337"/>
      <c r="R42" s="338"/>
      <c r="S42" s="156"/>
      <c r="T42" s="155"/>
      <c r="U42" s="156"/>
      <c r="V42" s="155"/>
      <c r="W42" s="156"/>
      <c r="X42" s="155"/>
      <c r="Y42" s="156"/>
      <c r="Z42" s="155"/>
      <c r="AA42" s="158"/>
      <c r="AB42" s="155"/>
      <c r="AC42" s="156"/>
      <c r="AD42" s="155"/>
      <c r="AE42" s="156"/>
      <c r="AF42" s="155"/>
      <c r="AG42" s="156"/>
      <c r="AH42" s="155"/>
      <c r="AI42" s="156"/>
      <c r="AJ42" s="155"/>
      <c r="AK42" s="156"/>
    </row>
    <row r="43" spans="1:37" s="154" customFormat="1" ht="15">
      <c r="A43" s="225" t="s">
        <v>16</v>
      </c>
      <c r="B43" s="219" t="s">
        <v>83</v>
      </c>
      <c r="C43" s="310"/>
      <c r="D43" s="406">
        <v>374</v>
      </c>
      <c r="E43" s="407">
        <v>14868</v>
      </c>
      <c r="F43" s="403">
        <v>51</v>
      </c>
      <c r="G43" s="516">
        <v>4370</v>
      </c>
      <c r="H43" s="403">
        <v>53</v>
      </c>
      <c r="I43" s="517">
        <v>4550</v>
      </c>
      <c r="J43" s="502">
        <v>30</v>
      </c>
      <c r="K43" s="516">
        <v>4161</v>
      </c>
      <c r="L43" s="502">
        <v>32</v>
      </c>
      <c r="M43" s="516">
        <v>256</v>
      </c>
      <c r="N43" s="325">
        <f>SUM(F43,H43,J43,L43)</f>
        <v>166</v>
      </c>
      <c r="O43" s="307">
        <f>SUM(G43,I43,K43,M43)</f>
        <v>13337</v>
      </c>
      <c r="P43" s="159"/>
      <c r="Q43" s="334">
        <f>N43-F43-H43-J43-L43</f>
        <v>0</v>
      </c>
      <c r="R43" s="334">
        <f>O43-G43-I43-K43-M43</f>
        <v>0</v>
      </c>
      <c r="S43" s="156"/>
      <c r="T43" s="155"/>
      <c r="U43" s="156"/>
      <c r="V43" s="155"/>
      <c r="W43" s="156"/>
      <c r="X43" s="155"/>
      <c r="Y43" s="156"/>
      <c r="Z43" s="155"/>
      <c r="AA43" s="155"/>
      <c r="AB43" s="155"/>
      <c r="AC43" s="156"/>
      <c r="AD43" s="155"/>
      <c r="AE43" s="156"/>
      <c r="AF43" s="155"/>
      <c r="AG43" s="156"/>
      <c r="AH43" s="155"/>
      <c r="AI43" s="156"/>
      <c r="AJ43" s="155"/>
      <c r="AK43" s="156"/>
    </row>
    <row r="44" spans="1:37" s="111" customFormat="1" ht="15">
      <c r="A44" s="226"/>
      <c r="B44" s="220"/>
      <c r="C44" s="308"/>
      <c r="D44" s="406"/>
      <c r="E44" s="407"/>
      <c r="F44" s="445"/>
      <c r="G44" s="451"/>
      <c r="H44" s="436"/>
      <c r="I44" s="503"/>
      <c r="J44" s="436"/>
      <c r="K44" s="451"/>
      <c r="L44" s="436"/>
      <c r="M44" s="451"/>
      <c r="N44" s="326"/>
      <c r="O44" s="309"/>
      <c r="P44" s="136"/>
      <c r="Q44" s="336"/>
      <c r="R44" s="335"/>
      <c r="S44" s="130"/>
      <c r="T44" s="129"/>
      <c r="U44" s="130"/>
      <c r="V44" s="129"/>
      <c r="W44" s="130"/>
      <c r="X44" s="129"/>
      <c r="Y44" s="130"/>
      <c r="Z44" s="129"/>
      <c r="AA44" s="129"/>
      <c r="AB44" s="129"/>
      <c r="AC44" s="130"/>
      <c r="AD44" s="129"/>
      <c r="AE44" s="130"/>
      <c r="AF44" s="129"/>
      <c r="AG44" s="130"/>
      <c r="AH44" s="129"/>
      <c r="AI44" s="130"/>
      <c r="AJ44" s="129"/>
      <c r="AK44" s="130"/>
    </row>
    <row r="45" spans="1:37" s="168" customFormat="1" ht="15">
      <c r="A45" s="230" t="s">
        <v>0</v>
      </c>
      <c r="B45" s="224" t="s">
        <v>84</v>
      </c>
      <c r="C45" s="313"/>
      <c r="D45" s="408">
        <f>SUM(D9:D44)</f>
        <v>1078</v>
      </c>
      <c r="E45" s="473">
        <f>SUM(E9:E44)</f>
        <v>361574</v>
      </c>
      <c r="F45" s="446">
        <f t="shared" ref="F45:M45" si="7">SUM(F9:F44)</f>
        <v>177</v>
      </c>
      <c r="G45" s="452">
        <f t="shared" si="7"/>
        <v>159712</v>
      </c>
      <c r="H45" s="441">
        <f t="shared" si="7"/>
        <v>202</v>
      </c>
      <c r="I45" s="504">
        <f t="shared" si="7"/>
        <v>27129</v>
      </c>
      <c r="J45" s="532">
        <f t="shared" si="7"/>
        <v>117</v>
      </c>
      <c r="K45" s="452">
        <f t="shared" si="7"/>
        <v>101449</v>
      </c>
      <c r="L45" s="441">
        <f t="shared" si="7"/>
        <v>127</v>
      </c>
      <c r="M45" s="452">
        <f t="shared" si="7"/>
        <v>91322</v>
      </c>
      <c r="N45" s="327">
        <f>SUM(N9:N44)</f>
        <v>623</v>
      </c>
      <c r="O45" s="428">
        <f>SUM(O9:O43)</f>
        <v>379612</v>
      </c>
      <c r="P45" s="164"/>
      <c r="Q45" s="334">
        <f>N45-F45-H45-J45-L45</f>
        <v>0</v>
      </c>
      <c r="R45" s="334">
        <f>O45-G45-I45-K45-M45</f>
        <v>0</v>
      </c>
      <c r="S45" s="167"/>
      <c r="T45" s="155"/>
      <c r="U45" s="167"/>
      <c r="V45" s="155"/>
      <c r="W45" s="167"/>
      <c r="X45" s="155"/>
      <c r="Y45" s="167"/>
      <c r="Z45" s="155"/>
      <c r="AA45" s="156"/>
      <c r="AB45" s="155"/>
      <c r="AC45" s="167"/>
      <c r="AD45" s="155"/>
      <c r="AE45" s="167"/>
      <c r="AF45" s="155"/>
      <c r="AG45" s="167"/>
      <c r="AH45" s="155"/>
      <c r="AI45" s="167"/>
      <c r="AJ45" s="155"/>
      <c r="AK45" s="167"/>
    </row>
    <row r="46" spans="1:37" s="111" customFormat="1" ht="15.6" thickBot="1">
      <c r="A46" s="357"/>
      <c r="B46" s="358"/>
      <c r="C46" s="359"/>
      <c r="D46" s="409"/>
      <c r="E46" s="410"/>
      <c r="F46" s="411"/>
      <c r="G46" s="440"/>
      <c r="H46" s="411"/>
      <c r="I46" s="440"/>
      <c r="J46" s="411"/>
      <c r="K46" s="501"/>
      <c r="L46" s="411"/>
      <c r="M46" s="444"/>
      <c r="N46" s="362"/>
      <c r="O46" s="363"/>
      <c r="P46" s="109"/>
      <c r="Q46" s="334"/>
      <c r="R46" s="330"/>
      <c r="S46" s="104"/>
      <c r="T46" s="104"/>
      <c r="U46" s="104"/>
      <c r="V46" s="104"/>
      <c r="W46" s="104"/>
      <c r="X46" s="104"/>
      <c r="Y46" s="104"/>
      <c r="Z46" s="104"/>
      <c r="AA46" s="104"/>
      <c r="AB46" s="104"/>
      <c r="AC46" s="104"/>
      <c r="AD46" s="104"/>
      <c r="AE46" s="104"/>
      <c r="AF46" s="104"/>
      <c r="AG46" s="104"/>
      <c r="AH46" s="104"/>
      <c r="AI46" s="104"/>
      <c r="AJ46" s="104"/>
      <c r="AK46" s="104"/>
    </row>
    <row r="47" spans="1:37" s="122" customFormat="1" ht="13.8" thickTop="1">
      <c r="A47" s="122" t="s">
        <v>118</v>
      </c>
      <c r="B47" s="353" t="s">
        <v>92</v>
      </c>
      <c r="C47" s="354"/>
      <c r="D47" s="122" t="s">
        <v>117</v>
      </c>
      <c r="G47" s="355" t="s">
        <v>93</v>
      </c>
      <c r="M47" s="122" t="s">
        <v>119</v>
      </c>
      <c r="O47" s="122" t="s">
        <v>95</v>
      </c>
    </row>
    <row r="48" spans="1:37" s="106" customFormat="1" ht="9.6">
      <c r="A48" s="179" t="s">
        <v>17</v>
      </c>
      <c r="B48" s="179"/>
      <c r="C48" s="179"/>
      <c r="D48" s="180"/>
      <c r="E48" s="180"/>
      <c r="F48" s="179"/>
      <c r="G48" s="179"/>
      <c r="H48" s="179"/>
      <c r="I48" s="181"/>
      <c r="J48" s="182"/>
      <c r="K48" s="182"/>
      <c r="L48" s="182"/>
      <c r="M48" s="182"/>
      <c r="N48" s="182"/>
      <c r="O48" s="182"/>
      <c r="P48" s="109"/>
      <c r="Q48" s="331"/>
      <c r="R48" s="331"/>
    </row>
    <row r="49" spans="1:19">
      <c r="A49" s="104" t="s">
        <v>166</v>
      </c>
    </row>
    <row r="50" spans="1:19">
      <c r="N50" s="185"/>
      <c r="O50" s="185"/>
    </row>
    <row r="51" spans="1:19" s="111" customFormat="1" ht="10.199999999999999">
      <c r="A51" s="184"/>
      <c r="B51" s="184"/>
      <c r="C51" s="109"/>
      <c r="D51" s="113"/>
      <c r="E51" s="113"/>
      <c r="F51" s="109"/>
      <c r="G51" s="109"/>
      <c r="H51" s="109"/>
      <c r="I51" s="109"/>
      <c r="J51" s="109"/>
      <c r="K51" s="109"/>
      <c r="L51" s="109"/>
      <c r="M51" s="109"/>
      <c r="P51" s="109"/>
      <c r="Q51" s="332"/>
      <c r="R51" s="332"/>
    </row>
    <row r="52" spans="1:19" s="111" customFormat="1" ht="7.5" customHeight="1">
      <c r="C52" s="109"/>
      <c r="D52" s="113"/>
      <c r="E52" s="113"/>
      <c r="F52" s="109"/>
      <c r="G52" s="109"/>
      <c r="H52" s="109"/>
      <c r="I52" s="109"/>
      <c r="J52" s="109"/>
      <c r="K52" s="109"/>
      <c r="L52" s="109"/>
      <c r="M52" s="109"/>
      <c r="N52" s="109"/>
      <c r="O52" s="109"/>
      <c r="P52" s="109"/>
      <c r="Q52" s="332"/>
      <c r="R52" s="332"/>
    </row>
    <row r="53" spans="1:19" s="108" customFormat="1" ht="15">
      <c r="C53" s="105"/>
      <c r="D53" s="105"/>
      <c r="E53" s="105"/>
      <c r="F53" s="105"/>
      <c r="G53" s="105"/>
      <c r="H53" s="105"/>
      <c r="I53" s="105"/>
      <c r="J53" s="105"/>
      <c r="K53" s="105"/>
      <c r="L53" s="105"/>
      <c r="M53" s="105"/>
      <c r="N53" s="105"/>
      <c r="O53" s="105"/>
      <c r="P53" s="105"/>
      <c r="Q53" s="339"/>
      <c r="R53" s="339"/>
      <c r="S53" s="105"/>
    </row>
    <row r="54" spans="1:19" s="108" customFormat="1" ht="15">
      <c r="C54" s="561"/>
      <c r="D54" s="561"/>
      <c r="E54" s="561"/>
      <c r="F54" s="561"/>
      <c r="G54" s="561"/>
      <c r="H54" s="561"/>
      <c r="I54" s="561"/>
      <c r="J54" s="561"/>
      <c r="K54" s="561"/>
      <c r="L54" s="561"/>
      <c r="M54" s="561"/>
      <c r="N54" s="561"/>
      <c r="Q54" s="340"/>
      <c r="R54" s="340"/>
    </row>
  </sheetData>
  <mergeCells count="19">
    <mergeCell ref="A2:O2"/>
    <mergeCell ref="A6:C7"/>
    <mergeCell ref="D6:E6"/>
    <mergeCell ref="F6:G6"/>
    <mergeCell ref="H6:I6"/>
    <mergeCell ref="J6:K6"/>
    <mergeCell ref="L6:M6"/>
    <mergeCell ref="N6:O6"/>
    <mergeCell ref="AD6:AE6"/>
    <mergeCell ref="AF6:AG6"/>
    <mergeCell ref="AH6:AI6"/>
    <mergeCell ref="AJ6:AK6"/>
    <mergeCell ref="C54:N54"/>
    <mergeCell ref="R6:S6"/>
    <mergeCell ref="T6:U6"/>
    <mergeCell ref="V6:W6"/>
    <mergeCell ref="X6:Y6"/>
    <mergeCell ref="Z6:AA6"/>
    <mergeCell ref="AB6:AC6"/>
  </mergeCells>
  <pageMargins left="0.7" right="0.7" top="0.75" bottom="0.75" header="0.3" footer="0.3"/>
  <pageSetup scale="59" orientation="portrait" r:id="rId1"/>
  <colBreaks count="1" manualBreakCount="1">
    <brk id="15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K54"/>
  <sheetViews>
    <sheetView zoomScale="115" zoomScaleNormal="115" zoomScaleSheetLayoutView="70" workbookViewId="0">
      <pane xSplit="5" ySplit="7" topLeftCell="F8" activePane="bottomRight" state="frozen"/>
      <selection pane="topRight" activeCell="F1" sqref="F1"/>
      <selection pane="bottomLeft" activeCell="A8" sqref="A8"/>
      <selection pane="bottomRight"/>
    </sheetView>
  </sheetViews>
  <sheetFormatPr defaultColWidth="9.109375" defaultRowHeight="13.2"/>
  <cols>
    <col min="1" max="1" width="26.44140625" style="104" customWidth="1"/>
    <col min="2" max="2" width="3.88671875" style="104" hidden="1" customWidth="1"/>
    <col min="3" max="3" width="3.5546875" style="104" customWidth="1"/>
    <col min="4" max="4" width="7.33203125" style="183" customWidth="1"/>
    <col min="5" max="5" width="13" style="183" customWidth="1"/>
    <col min="6" max="6" width="7.33203125" style="104" customWidth="1"/>
    <col min="7" max="7" width="13" style="104" customWidth="1"/>
    <col min="8" max="8" width="7.33203125" style="104" customWidth="1"/>
    <col min="9" max="9" width="13" style="104" customWidth="1"/>
    <col min="10" max="10" width="7.33203125" style="104" customWidth="1"/>
    <col min="11" max="11" width="13" style="104" customWidth="1"/>
    <col min="12" max="12" width="7.33203125" style="104" customWidth="1"/>
    <col min="13" max="13" width="13" style="104" customWidth="1"/>
    <col min="14" max="14" width="8.88671875" style="104" customWidth="1"/>
    <col min="15" max="15" width="13" style="104" customWidth="1"/>
    <col min="16" max="16" width="2.88671875" style="104" customWidth="1"/>
    <col min="17" max="17" width="3" style="330" hidden="1" customWidth="1"/>
    <col min="18" max="18" width="3.33203125" style="330" hidden="1" customWidth="1"/>
    <col min="19" max="16384" width="9.109375" style="104"/>
  </cols>
  <sheetData>
    <row r="1" spans="1:37" ht="17.399999999999999">
      <c r="A1" s="453" t="s">
        <v>153</v>
      </c>
    </row>
    <row r="2" spans="1:37" s="103" customFormat="1" ht="17.399999999999999">
      <c r="A2" s="544" t="s">
        <v>34</v>
      </c>
      <c r="B2" s="544"/>
      <c r="C2" s="544"/>
      <c r="D2" s="544"/>
      <c r="E2" s="544"/>
      <c r="F2" s="544"/>
      <c r="G2" s="544"/>
      <c r="H2" s="544"/>
      <c r="I2" s="544"/>
      <c r="J2" s="544"/>
      <c r="K2" s="544"/>
      <c r="L2" s="544"/>
      <c r="M2" s="544"/>
      <c r="N2" s="544"/>
      <c r="O2" s="544"/>
      <c r="Q2" s="329"/>
      <c r="R2" s="330"/>
      <c r="S2" s="104"/>
      <c r="T2" s="104"/>
      <c r="U2" s="104"/>
      <c r="V2" s="104"/>
      <c r="W2" s="104"/>
      <c r="X2" s="104"/>
      <c r="Y2" s="104"/>
      <c r="Z2" s="104"/>
      <c r="AA2" s="104"/>
      <c r="AB2" s="104"/>
      <c r="AC2" s="104"/>
      <c r="AD2" s="104"/>
      <c r="AE2" s="104"/>
      <c r="AF2" s="104"/>
      <c r="AG2" s="104"/>
      <c r="AH2" s="104"/>
      <c r="AI2" s="104"/>
      <c r="AJ2" s="104"/>
      <c r="AK2" s="104"/>
    </row>
    <row r="3" spans="1:37" s="111" customFormat="1" ht="19.5" customHeight="1">
      <c r="A3" s="112"/>
      <c r="B3" s="112"/>
      <c r="C3" s="109"/>
      <c r="D3" s="113"/>
      <c r="E3" s="113"/>
      <c r="F3" s="109"/>
      <c r="G3" s="109"/>
      <c r="H3" s="109"/>
      <c r="I3" s="110"/>
      <c r="J3" s="109"/>
      <c r="K3" s="109"/>
      <c r="L3" s="109"/>
      <c r="M3" s="109"/>
      <c r="N3" s="109"/>
      <c r="O3" s="109"/>
      <c r="P3" s="109"/>
      <c r="Q3" s="332"/>
      <c r="R3" s="330"/>
      <c r="S3" s="104"/>
      <c r="T3" s="104"/>
      <c r="U3" s="104"/>
      <c r="V3" s="104"/>
      <c r="W3" s="104"/>
      <c r="X3" s="104"/>
      <c r="Y3" s="104"/>
      <c r="Z3" s="104"/>
      <c r="AA3" s="104"/>
      <c r="AB3" s="104"/>
      <c r="AC3" s="104"/>
      <c r="AD3" s="104"/>
      <c r="AE3" s="104"/>
      <c r="AF3" s="104"/>
      <c r="AG3" s="104"/>
      <c r="AH3" s="104"/>
      <c r="AI3" s="104"/>
      <c r="AJ3" s="104"/>
      <c r="AK3" s="104"/>
    </row>
    <row r="4" spans="1:37" s="111" customFormat="1">
      <c r="A4" s="112" t="s">
        <v>3</v>
      </c>
      <c r="B4" s="112"/>
      <c r="C4" s="109"/>
      <c r="D4" s="113"/>
      <c r="E4" s="113"/>
      <c r="F4" s="109"/>
      <c r="G4" s="109"/>
      <c r="H4" s="109"/>
      <c r="I4" s="110"/>
      <c r="J4" s="109"/>
      <c r="K4" s="109"/>
      <c r="L4" s="109"/>
      <c r="M4" s="109"/>
      <c r="N4" s="109"/>
      <c r="O4" s="109"/>
      <c r="P4" s="109"/>
      <c r="Q4" s="332"/>
      <c r="R4" s="330"/>
      <c r="S4" s="104"/>
      <c r="T4" s="104"/>
      <c r="U4" s="104"/>
      <c r="V4" s="104"/>
      <c r="W4" s="104"/>
      <c r="X4" s="104"/>
      <c r="Y4" s="104"/>
      <c r="Z4" s="104"/>
      <c r="AA4" s="104"/>
      <c r="AB4" s="104"/>
      <c r="AC4" s="104"/>
      <c r="AD4" s="104"/>
      <c r="AE4" s="104"/>
      <c r="AF4" s="104"/>
      <c r="AG4" s="104"/>
      <c r="AH4" s="104"/>
      <c r="AI4" s="104"/>
      <c r="AJ4" s="104"/>
      <c r="AK4" s="104"/>
    </row>
    <row r="5" spans="1:37" s="111" customFormat="1" ht="4.95" customHeight="1" thickBot="1">
      <c r="A5" s="112"/>
      <c r="B5" s="112"/>
      <c r="C5" s="109"/>
      <c r="D5" s="113"/>
      <c r="E5" s="113"/>
      <c r="F5" s="109"/>
      <c r="G5" s="109"/>
      <c r="H5" s="109"/>
      <c r="I5" s="110"/>
      <c r="J5" s="109"/>
      <c r="K5" s="109"/>
      <c r="L5" s="109"/>
      <c r="M5" s="109"/>
      <c r="N5" s="109"/>
      <c r="O5" s="109"/>
      <c r="P5" s="109"/>
      <c r="Q5" s="332"/>
      <c r="R5" s="330"/>
      <c r="S5" s="104"/>
      <c r="T5" s="104"/>
      <c r="U5" s="104"/>
      <c r="V5" s="104"/>
      <c r="W5" s="104"/>
      <c r="X5" s="104"/>
      <c r="Y5" s="104"/>
      <c r="Z5" s="104"/>
      <c r="AA5" s="104"/>
      <c r="AB5" s="104"/>
      <c r="AC5" s="104"/>
      <c r="AD5" s="104"/>
      <c r="AE5" s="104"/>
      <c r="AF5" s="104"/>
      <c r="AG5" s="104"/>
      <c r="AH5" s="104"/>
      <c r="AI5" s="104"/>
      <c r="AJ5" s="104"/>
      <c r="AK5" s="104"/>
    </row>
    <row r="6" spans="1:37" s="111" customFormat="1" ht="15" customHeight="1" thickTop="1">
      <c r="A6" s="545" t="s">
        <v>4</v>
      </c>
      <c r="B6" s="546"/>
      <c r="C6" s="547"/>
      <c r="D6" s="551" t="s">
        <v>141</v>
      </c>
      <c r="E6" s="552"/>
      <c r="F6" s="553" t="s">
        <v>148</v>
      </c>
      <c r="G6" s="554"/>
      <c r="H6" s="555" t="s">
        <v>149</v>
      </c>
      <c r="I6" s="555"/>
      <c r="J6" s="553" t="s">
        <v>150</v>
      </c>
      <c r="K6" s="554"/>
      <c r="L6" s="553" t="s">
        <v>151</v>
      </c>
      <c r="M6" s="556"/>
      <c r="N6" s="557" t="s">
        <v>152</v>
      </c>
      <c r="O6" s="558"/>
      <c r="Q6" s="332"/>
      <c r="R6" s="559"/>
      <c r="S6" s="559"/>
      <c r="T6" s="559"/>
      <c r="U6" s="559"/>
      <c r="V6" s="559"/>
      <c r="W6" s="559"/>
      <c r="X6" s="559"/>
      <c r="Y6" s="559"/>
      <c r="Z6" s="560"/>
      <c r="AA6" s="560"/>
      <c r="AB6" s="559"/>
      <c r="AC6" s="559"/>
      <c r="AD6" s="559"/>
      <c r="AE6" s="559"/>
      <c r="AF6" s="559"/>
      <c r="AG6" s="559"/>
      <c r="AH6" s="559"/>
      <c r="AI6" s="559"/>
      <c r="AJ6" s="560"/>
      <c r="AK6" s="560"/>
    </row>
    <row r="7" spans="1:37" s="111" customFormat="1" ht="11.1" customHeight="1">
      <c r="A7" s="548"/>
      <c r="B7" s="549"/>
      <c r="C7" s="550"/>
      <c r="D7" s="400" t="s">
        <v>2</v>
      </c>
      <c r="E7" s="400" t="s">
        <v>5</v>
      </c>
      <c r="F7" s="116" t="s">
        <v>2</v>
      </c>
      <c r="G7" s="438" t="s">
        <v>5</v>
      </c>
      <c r="H7" s="116" t="s">
        <v>2</v>
      </c>
      <c r="I7" s="438" t="s">
        <v>5</v>
      </c>
      <c r="J7" s="116" t="s">
        <v>2</v>
      </c>
      <c r="K7" s="495" t="s">
        <v>5</v>
      </c>
      <c r="L7" s="116" t="s">
        <v>2</v>
      </c>
      <c r="M7" s="442" t="s">
        <v>5</v>
      </c>
      <c r="N7" s="117" t="s">
        <v>2</v>
      </c>
      <c r="O7" s="118" t="s">
        <v>5</v>
      </c>
      <c r="Q7" s="332" t="s">
        <v>86</v>
      </c>
      <c r="R7" s="333"/>
      <c r="S7" s="110"/>
      <c r="T7" s="110"/>
      <c r="U7" s="110"/>
      <c r="V7" s="110"/>
      <c r="W7" s="110"/>
      <c r="X7" s="110"/>
      <c r="Y7" s="110"/>
      <c r="Z7" s="110"/>
      <c r="AA7" s="110"/>
      <c r="AB7" s="110"/>
      <c r="AC7" s="110"/>
      <c r="AD7" s="110"/>
      <c r="AE7" s="110"/>
      <c r="AF7" s="110"/>
      <c r="AG7" s="110"/>
      <c r="AH7" s="110"/>
      <c r="AI7" s="110"/>
      <c r="AJ7" s="110"/>
      <c r="AK7" s="110"/>
    </row>
    <row r="8" spans="1:37" s="111" customFormat="1" ht="7.5" customHeight="1">
      <c r="A8" s="119"/>
      <c r="B8" s="217"/>
      <c r="C8" s="315"/>
      <c r="D8" s="412"/>
      <c r="E8" s="413"/>
      <c r="F8" s="435"/>
      <c r="G8" s="439"/>
      <c r="H8" s="435"/>
      <c r="I8" s="496"/>
      <c r="J8" s="435"/>
      <c r="K8" s="439"/>
      <c r="L8" s="435"/>
      <c r="M8" s="443"/>
      <c r="N8" s="324"/>
      <c r="O8" s="191"/>
      <c r="Q8" s="332"/>
      <c r="R8" s="332"/>
      <c r="S8" s="109"/>
      <c r="T8" s="109"/>
      <c r="U8" s="109"/>
      <c r="V8" s="109"/>
      <c r="W8" s="109"/>
      <c r="X8" s="109"/>
      <c r="Y8" s="109"/>
      <c r="Z8" s="109"/>
      <c r="AA8" s="109"/>
      <c r="AB8" s="109"/>
      <c r="AC8" s="109"/>
      <c r="AD8" s="109"/>
      <c r="AE8" s="109"/>
      <c r="AF8" s="109"/>
      <c r="AG8" s="109"/>
      <c r="AH8" s="109"/>
      <c r="AI8" s="109"/>
      <c r="AJ8" s="109"/>
      <c r="AK8" s="109"/>
    </row>
    <row r="9" spans="1:37" s="111" customFormat="1" ht="15">
      <c r="A9" s="225" t="s">
        <v>1</v>
      </c>
      <c r="B9" s="273" t="s">
        <v>66</v>
      </c>
      <c r="C9" s="352" t="s">
        <v>6</v>
      </c>
      <c r="D9" s="406">
        <v>246</v>
      </c>
      <c r="E9" s="407">
        <v>71115.87</v>
      </c>
      <c r="F9" s="403">
        <v>62</v>
      </c>
      <c r="G9" s="513">
        <v>11134</v>
      </c>
      <c r="H9" s="520">
        <v>46</v>
      </c>
      <c r="I9" s="513">
        <v>10529</v>
      </c>
      <c r="J9" s="502">
        <v>69</v>
      </c>
      <c r="K9" s="512">
        <v>28816</v>
      </c>
      <c r="L9" s="502">
        <v>47</v>
      </c>
      <c r="M9" s="512">
        <v>10953</v>
      </c>
      <c r="N9" s="325">
        <f>SUM(F9,H9,J9,L9)</f>
        <v>224</v>
      </c>
      <c r="O9" s="307">
        <f t="shared" ref="N9:O11" si="0">SUM(G9,I9,K9,M9)</f>
        <v>61432</v>
      </c>
      <c r="P9" s="127"/>
      <c r="Q9" s="334">
        <f>N9-F9-H9-J9-L9</f>
        <v>0</v>
      </c>
      <c r="R9" s="334">
        <f>O9-G9-I9-K9-M9</f>
        <v>0</v>
      </c>
      <c r="S9" s="128"/>
      <c r="T9" s="129"/>
      <c r="U9" s="128"/>
      <c r="V9" s="129"/>
      <c r="W9" s="128"/>
      <c r="X9" s="129"/>
      <c r="Y9" s="128"/>
      <c r="Z9" s="129"/>
      <c r="AA9" s="129"/>
      <c r="AB9" s="129"/>
      <c r="AC9" s="128"/>
      <c r="AD9" s="129"/>
      <c r="AE9" s="128"/>
      <c r="AF9" s="129"/>
      <c r="AG9" s="128"/>
      <c r="AH9" s="129"/>
      <c r="AI9" s="128"/>
      <c r="AJ9" s="129"/>
      <c r="AK9" s="128"/>
    </row>
    <row r="10" spans="1:37" s="111" customFormat="1" ht="15">
      <c r="A10" s="225"/>
      <c r="B10" s="287" t="s">
        <v>67</v>
      </c>
      <c r="C10" s="352" t="s">
        <v>7</v>
      </c>
      <c r="D10" s="406">
        <v>62</v>
      </c>
      <c r="E10" s="407">
        <v>4514.0140000000001</v>
      </c>
      <c r="F10" s="403">
        <v>15</v>
      </c>
      <c r="G10" s="513">
        <v>1612</v>
      </c>
      <c r="H10" s="520">
        <v>12</v>
      </c>
      <c r="I10" s="513">
        <v>385</v>
      </c>
      <c r="J10" s="502">
        <v>18</v>
      </c>
      <c r="K10" s="512">
        <v>941</v>
      </c>
      <c r="L10" s="502">
        <v>12</v>
      </c>
      <c r="M10" s="512">
        <v>871</v>
      </c>
      <c r="N10" s="325">
        <f t="shared" si="0"/>
        <v>57</v>
      </c>
      <c r="O10" s="307">
        <f t="shared" si="0"/>
        <v>3809</v>
      </c>
      <c r="Q10" s="334">
        <f>N10-F10-H10-J10-L10</f>
        <v>0</v>
      </c>
      <c r="R10" s="334">
        <f>O10-G10-I10-K10-M10</f>
        <v>0</v>
      </c>
      <c r="S10" s="130"/>
      <c r="T10" s="129"/>
      <c r="U10" s="130"/>
      <c r="V10" s="129"/>
      <c r="W10" s="130"/>
      <c r="X10" s="129"/>
      <c r="Y10" s="130"/>
      <c r="Z10" s="129"/>
      <c r="AA10" s="129"/>
      <c r="AB10" s="129"/>
      <c r="AC10" s="130"/>
      <c r="AD10" s="129"/>
      <c r="AE10" s="130"/>
      <c r="AF10" s="129"/>
      <c r="AG10" s="130"/>
      <c r="AH10" s="129"/>
      <c r="AI10" s="130"/>
      <c r="AJ10" s="129"/>
      <c r="AK10" s="130"/>
    </row>
    <row r="11" spans="1:37" s="111" customFormat="1" ht="15">
      <c r="A11" s="225"/>
      <c r="B11" s="219"/>
      <c r="C11" s="352" t="s">
        <v>90</v>
      </c>
      <c r="D11" s="406">
        <v>37</v>
      </c>
      <c r="E11" s="407">
        <v>1866.704</v>
      </c>
      <c r="F11" s="403">
        <v>4</v>
      </c>
      <c r="G11" s="513">
        <v>145</v>
      </c>
      <c r="H11" s="520">
        <v>7</v>
      </c>
      <c r="I11" s="513">
        <v>293</v>
      </c>
      <c r="J11" s="502">
        <v>6</v>
      </c>
      <c r="K11" s="512">
        <v>596</v>
      </c>
      <c r="L11" s="502">
        <v>4</v>
      </c>
      <c r="M11" s="512">
        <v>172</v>
      </c>
      <c r="N11" s="325">
        <f t="shared" si="0"/>
        <v>21</v>
      </c>
      <c r="O11" s="307">
        <f t="shared" si="0"/>
        <v>1206</v>
      </c>
      <c r="Q11" s="334"/>
      <c r="R11" s="334"/>
      <c r="S11" s="130"/>
      <c r="T11" s="129"/>
      <c r="U11" s="130"/>
      <c r="V11" s="129"/>
      <c r="W11" s="130"/>
      <c r="X11" s="129"/>
      <c r="Y11" s="130"/>
      <c r="Z11" s="129"/>
      <c r="AA11" s="129"/>
      <c r="AB11" s="129"/>
      <c r="AC11" s="130"/>
      <c r="AD11" s="129"/>
      <c r="AE11" s="130"/>
      <c r="AF11" s="129"/>
      <c r="AG11" s="130"/>
      <c r="AH11" s="129"/>
      <c r="AI11" s="130"/>
      <c r="AJ11" s="129"/>
      <c r="AK11" s="130"/>
    </row>
    <row r="12" spans="1:37" s="111" customFormat="1" ht="15">
      <c r="A12" s="226"/>
      <c r="B12" s="220"/>
      <c r="C12" s="131"/>
      <c r="D12" s="406"/>
      <c r="E12" s="407"/>
      <c r="F12" s="445"/>
      <c r="G12" s="514"/>
      <c r="H12" s="445"/>
      <c r="I12" s="515"/>
      <c r="J12" s="445"/>
      <c r="K12" s="514"/>
      <c r="L12" s="445"/>
      <c r="M12" s="514"/>
      <c r="N12" s="326"/>
      <c r="O12" s="309"/>
      <c r="Q12" s="332"/>
      <c r="R12" s="335"/>
      <c r="S12" s="130"/>
      <c r="T12" s="129"/>
      <c r="U12" s="130"/>
      <c r="V12" s="129"/>
      <c r="W12" s="130"/>
      <c r="X12" s="129"/>
      <c r="Y12" s="130"/>
      <c r="Z12" s="129"/>
      <c r="AA12" s="134"/>
      <c r="AB12" s="129"/>
      <c r="AC12" s="130"/>
      <c r="AD12" s="129"/>
      <c r="AE12" s="130"/>
      <c r="AF12" s="129"/>
      <c r="AG12" s="130"/>
      <c r="AH12" s="129"/>
      <c r="AI12" s="130"/>
      <c r="AJ12" s="129"/>
      <c r="AK12" s="130"/>
    </row>
    <row r="13" spans="1:37" s="111" customFormat="1" ht="15">
      <c r="A13" s="225" t="s">
        <v>8</v>
      </c>
      <c r="B13" s="273" t="s">
        <v>68</v>
      </c>
      <c r="C13" s="352" t="s">
        <v>6</v>
      </c>
      <c r="D13" s="406">
        <v>0</v>
      </c>
      <c r="E13" s="407">
        <v>0</v>
      </c>
      <c r="F13" s="437">
        <v>0</v>
      </c>
      <c r="G13" s="512">
        <v>0</v>
      </c>
      <c r="H13" s="437">
        <v>0</v>
      </c>
      <c r="I13" s="513">
        <v>0</v>
      </c>
      <c r="J13" s="437">
        <v>0</v>
      </c>
      <c r="K13" s="513">
        <v>0</v>
      </c>
      <c r="L13" s="437">
        <v>0</v>
      </c>
      <c r="M13" s="512">
        <v>0</v>
      </c>
      <c r="N13" s="325">
        <f t="shared" ref="N13:O15" si="1">SUM(F13,H13,J13,L13)</f>
        <v>0</v>
      </c>
      <c r="O13" s="307">
        <f t="shared" si="1"/>
        <v>0</v>
      </c>
      <c r="Q13" s="334">
        <f>N13-F13-H13-J13-L13</f>
        <v>0</v>
      </c>
      <c r="R13" s="334">
        <f>O13-G13-I13-K13-M13</f>
        <v>0</v>
      </c>
      <c r="S13" s="130"/>
      <c r="T13" s="129"/>
      <c r="U13" s="130"/>
      <c r="V13" s="129"/>
      <c r="W13" s="130"/>
      <c r="X13" s="129"/>
      <c r="Y13" s="130"/>
      <c r="Z13" s="129"/>
      <c r="AA13" s="129"/>
      <c r="AB13" s="129"/>
      <c r="AC13" s="130"/>
      <c r="AD13" s="129"/>
      <c r="AE13" s="130"/>
      <c r="AF13" s="129"/>
      <c r="AG13" s="130"/>
      <c r="AH13" s="129"/>
      <c r="AI13" s="130"/>
      <c r="AJ13" s="129"/>
      <c r="AK13" s="130"/>
    </row>
    <row r="14" spans="1:37" s="111" customFormat="1" ht="15">
      <c r="A14" s="225" t="s">
        <v>9</v>
      </c>
      <c r="B14" s="287" t="s">
        <v>69</v>
      </c>
      <c r="C14" s="352" t="s">
        <v>7</v>
      </c>
      <c r="D14" s="406">
        <v>0</v>
      </c>
      <c r="E14" s="407">
        <v>0</v>
      </c>
      <c r="F14" s="437">
        <v>0</v>
      </c>
      <c r="G14" s="512">
        <v>0</v>
      </c>
      <c r="H14" s="437">
        <v>0</v>
      </c>
      <c r="I14" s="513">
        <v>0</v>
      </c>
      <c r="J14" s="437">
        <v>0</v>
      </c>
      <c r="K14" s="513">
        <v>0</v>
      </c>
      <c r="L14" s="437">
        <v>0</v>
      </c>
      <c r="M14" s="512">
        <v>0</v>
      </c>
      <c r="N14" s="325">
        <f t="shared" si="1"/>
        <v>0</v>
      </c>
      <c r="O14" s="307">
        <f t="shared" si="1"/>
        <v>0</v>
      </c>
      <c r="Q14" s="334">
        <f>N14-F14-H14-J14-L14</f>
        <v>0</v>
      </c>
      <c r="R14" s="334">
        <f>O14-G14-I14-K14-M14</f>
        <v>0</v>
      </c>
      <c r="S14" s="130"/>
      <c r="T14" s="129"/>
      <c r="U14" s="130"/>
      <c r="V14" s="129"/>
      <c r="W14" s="130"/>
      <c r="X14" s="129"/>
      <c r="Y14" s="130"/>
      <c r="Z14" s="129"/>
      <c r="AA14" s="129"/>
      <c r="AB14" s="129"/>
      <c r="AC14" s="130"/>
      <c r="AD14" s="129"/>
      <c r="AE14" s="130"/>
      <c r="AF14" s="129"/>
      <c r="AG14" s="130"/>
      <c r="AH14" s="129"/>
      <c r="AI14" s="130"/>
      <c r="AJ14" s="129"/>
      <c r="AK14" s="130"/>
    </row>
    <row r="15" spans="1:37" s="111" customFormat="1" ht="15">
      <c r="A15" s="225"/>
      <c r="B15" s="219"/>
      <c r="C15" s="352" t="s">
        <v>90</v>
      </c>
      <c r="D15" s="406">
        <v>0</v>
      </c>
      <c r="E15" s="407">
        <v>0</v>
      </c>
      <c r="F15" s="437">
        <v>0</v>
      </c>
      <c r="G15" s="512">
        <v>0</v>
      </c>
      <c r="H15" s="437">
        <v>0</v>
      </c>
      <c r="I15" s="513">
        <v>0</v>
      </c>
      <c r="J15" s="437">
        <v>0</v>
      </c>
      <c r="K15" s="513">
        <v>0</v>
      </c>
      <c r="L15" s="437">
        <v>0</v>
      </c>
      <c r="M15" s="512">
        <v>0</v>
      </c>
      <c r="N15" s="325">
        <f t="shared" si="1"/>
        <v>0</v>
      </c>
      <c r="O15" s="307">
        <f t="shared" si="1"/>
        <v>0</v>
      </c>
      <c r="Q15" s="334"/>
      <c r="R15" s="334"/>
      <c r="S15" s="130"/>
      <c r="T15" s="129"/>
      <c r="U15" s="130"/>
      <c r="V15" s="129"/>
      <c r="W15" s="130"/>
      <c r="X15" s="129"/>
      <c r="Y15" s="130"/>
      <c r="Z15" s="129"/>
      <c r="AA15" s="129"/>
      <c r="AB15" s="129"/>
      <c r="AC15" s="130"/>
      <c r="AD15" s="129"/>
      <c r="AE15" s="130"/>
      <c r="AF15" s="129"/>
      <c r="AG15" s="130"/>
      <c r="AH15" s="129"/>
      <c r="AI15" s="130"/>
      <c r="AJ15" s="129"/>
      <c r="AK15" s="130"/>
    </row>
    <row r="16" spans="1:37" s="111" customFormat="1" ht="15">
      <c r="A16" s="226"/>
      <c r="B16" s="220"/>
      <c r="C16" s="131"/>
      <c r="D16" s="406"/>
      <c r="E16" s="407"/>
      <c r="F16" s="445"/>
      <c r="G16" s="514"/>
      <c r="H16" s="445"/>
      <c r="I16" s="515"/>
      <c r="J16" s="445"/>
      <c r="K16" s="515"/>
      <c r="L16" s="445"/>
      <c r="M16" s="514"/>
      <c r="N16" s="326"/>
      <c r="O16" s="309"/>
      <c r="Q16" s="332"/>
      <c r="R16" s="335"/>
      <c r="S16" s="130"/>
      <c r="T16" s="129"/>
      <c r="U16" s="130"/>
      <c r="V16" s="129"/>
      <c r="W16" s="130"/>
      <c r="X16" s="129"/>
      <c r="Y16" s="130"/>
      <c r="Z16" s="129"/>
      <c r="AA16" s="134"/>
      <c r="AB16" s="129"/>
      <c r="AC16" s="130"/>
      <c r="AD16" s="129"/>
      <c r="AE16" s="130"/>
      <c r="AF16" s="129"/>
      <c r="AG16" s="130"/>
      <c r="AH16" s="129"/>
      <c r="AI16" s="130"/>
      <c r="AJ16" s="129"/>
      <c r="AK16" s="130"/>
    </row>
    <row r="17" spans="1:37" s="111" customFormat="1" ht="15">
      <c r="A17" s="225" t="s">
        <v>10</v>
      </c>
      <c r="B17" s="273" t="s">
        <v>70</v>
      </c>
      <c r="C17" s="352" t="s">
        <v>6</v>
      </c>
      <c r="D17" s="406">
        <v>0</v>
      </c>
      <c r="E17" s="407">
        <v>0</v>
      </c>
      <c r="F17" s="437">
        <v>0</v>
      </c>
      <c r="G17" s="512">
        <v>0</v>
      </c>
      <c r="H17" s="437">
        <v>0</v>
      </c>
      <c r="I17" s="513">
        <v>0</v>
      </c>
      <c r="J17" s="437">
        <v>0</v>
      </c>
      <c r="K17" s="513">
        <v>0</v>
      </c>
      <c r="L17" s="437">
        <v>0</v>
      </c>
      <c r="M17" s="512">
        <v>0</v>
      </c>
      <c r="N17" s="325">
        <f t="shared" ref="N17:O23" si="2">SUM(F17,H17,J17,L17)</f>
        <v>0</v>
      </c>
      <c r="O17" s="307">
        <f t="shared" si="2"/>
        <v>0</v>
      </c>
      <c r="Q17" s="334">
        <f>N17-F17-H17-J17-L17</f>
        <v>0</v>
      </c>
      <c r="R17" s="334">
        <f>O17-G17-I17-K17-M17</f>
        <v>0</v>
      </c>
      <c r="S17" s="130"/>
      <c r="T17" s="129"/>
      <c r="U17" s="130"/>
      <c r="V17" s="129"/>
      <c r="W17" s="130"/>
      <c r="X17" s="129"/>
      <c r="Y17" s="130"/>
      <c r="Z17" s="129"/>
      <c r="AA17" s="129"/>
      <c r="AB17" s="129"/>
      <c r="AC17" s="130"/>
      <c r="AD17" s="129"/>
      <c r="AE17" s="130"/>
      <c r="AF17" s="129"/>
      <c r="AG17" s="130"/>
      <c r="AH17" s="129"/>
      <c r="AI17" s="130"/>
      <c r="AJ17" s="129"/>
      <c r="AK17" s="130"/>
    </row>
    <row r="18" spans="1:37" s="111" customFormat="1" ht="15">
      <c r="A18" s="225"/>
      <c r="B18" s="287" t="s">
        <v>71</v>
      </c>
      <c r="C18" s="352" t="s">
        <v>7</v>
      </c>
      <c r="D18" s="406">
        <v>0</v>
      </c>
      <c r="E18" s="407">
        <v>0</v>
      </c>
      <c r="F18" s="437">
        <v>0</v>
      </c>
      <c r="G18" s="512">
        <v>0</v>
      </c>
      <c r="H18" s="437">
        <v>0</v>
      </c>
      <c r="I18" s="513">
        <v>0</v>
      </c>
      <c r="J18" s="437">
        <v>0</v>
      </c>
      <c r="K18" s="513">
        <v>0</v>
      </c>
      <c r="L18" s="437">
        <v>0</v>
      </c>
      <c r="M18" s="512">
        <v>0</v>
      </c>
      <c r="N18" s="325">
        <f t="shared" si="2"/>
        <v>0</v>
      </c>
      <c r="O18" s="307">
        <f t="shared" si="2"/>
        <v>0</v>
      </c>
      <c r="Q18" s="334">
        <f>N18-F18-H18-J18-L18</f>
        <v>0</v>
      </c>
      <c r="R18" s="334">
        <f>O18-G18-I18-K18-M18</f>
        <v>0</v>
      </c>
      <c r="S18" s="130"/>
      <c r="T18" s="129"/>
      <c r="U18" s="130"/>
      <c r="V18" s="129"/>
      <c r="W18" s="130"/>
      <c r="X18" s="129"/>
      <c r="Y18" s="130"/>
      <c r="Z18" s="129"/>
      <c r="AA18" s="129"/>
      <c r="AB18" s="129"/>
      <c r="AC18" s="130"/>
      <c r="AD18" s="129"/>
      <c r="AE18" s="130"/>
      <c r="AF18" s="129"/>
      <c r="AG18" s="130"/>
      <c r="AH18" s="129"/>
      <c r="AI18" s="130"/>
      <c r="AJ18" s="129"/>
      <c r="AK18" s="130"/>
    </row>
    <row r="19" spans="1:37" s="111" customFormat="1" ht="15">
      <c r="A19" s="225"/>
      <c r="B19" s="219"/>
      <c r="C19" s="352" t="s">
        <v>90</v>
      </c>
      <c r="D19" s="406">
        <v>0</v>
      </c>
      <c r="E19" s="407">
        <v>0</v>
      </c>
      <c r="F19" s="437">
        <v>0</v>
      </c>
      <c r="G19" s="512">
        <v>0</v>
      </c>
      <c r="H19" s="437">
        <v>0</v>
      </c>
      <c r="I19" s="513">
        <v>0</v>
      </c>
      <c r="J19" s="437">
        <v>0</v>
      </c>
      <c r="K19" s="513">
        <v>0</v>
      </c>
      <c r="L19" s="437">
        <v>0</v>
      </c>
      <c r="M19" s="512">
        <v>0</v>
      </c>
      <c r="N19" s="325">
        <f t="shared" si="2"/>
        <v>0</v>
      </c>
      <c r="O19" s="307">
        <f t="shared" si="2"/>
        <v>0</v>
      </c>
      <c r="Q19" s="334"/>
      <c r="R19" s="334"/>
      <c r="S19" s="130"/>
      <c r="T19" s="129"/>
      <c r="U19" s="130"/>
      <c r="V19" s="129"/>
      <c r="W19" s="130"/>
      <c r="X19" s="129"/>
      <c r="Y19" s="130"/>
      <c r="Z19" s="129"/>
      <c r="AA19" s="129"/>
      <c r="AB19" s="129"/>
      <c r="AC19" s="130"/>
      <c r="AD19" s="129"/>
      <c r="AE19" s="130"/>
      <c r="AF19" s="129"/>
      <c r="AG19" s="130"/>
      <c r="AH19" s="129"/>
      <c r="AI19" s="130"/>
      <c r="AJ19" s="129"/>
      <c r="AK19" s="130"/>
    </row>
    <row r="20" spans="1:37" s="111" customFormat="1" ht="15">
      <c r="A20" s="226"/>
      <c r="B20" s="220"/>
      <c r="C20" s="131"/>
      <c r="D20" s="406">
        <v>0</v>
      </c>
      <c r="E20" s="407"/>
      <c r="F20" s="445"/>
      <c r="G20" s="514"/>
      <c r="H20" s="445"/>
      <c r="I20" s="515"/>
      <c r="J20" s="445"/>
      <c r="K20" s="515"/>
      <c r="L20" s="445"/>
      <c r="M20" s="514"/>
      <c r="N20" s="326">
        <f t="shared" si="2"/>
        <v>0</v>
      </c>
      <c r="O20" s="309"/>
      <c r="Q20" s="332"/>
      <c r="R20" s="335"/>
      <c r="S20" s="130"/>
      <c r="T20" s="129"/>
      <c r="U20" s="130"/>
      <c r="V20" s="129"/>
      <c r="W20" s="130"/>
      <c r="X20" s="129"/>
      <c r="Y20" s="130"/>
      <c r="Z20" s="129"/>
      <c r="AA20" s="134"/>
      <c r="AB20" s="129"/>
      <c r="AC20" s="130"/>
      <c r="AD20" s="129"/>
      <c r="AE20" s="130"/>
      <c r="AF20" s="129"/>
      <c r="AG20" s="130"/>
      <c r="AH20" s="129"/>
      <c r="AI20" s="130"/>
      <c r="AJ20" s="129"/>
      <c r="AK20" s="130"/>
    </row>
    <row r="21" spans="1:37" s="111" customFormat="1" ht="15">
      <c r="A21" s="225" t="s">
        <v>11</v>
      </c>
      <c r="B21" s="273" t="s">
        <v>72</v>
      </c>
      <c r="C21" s="352" t="s">
        <v>6</v>
      </c>
      <c r="D21" s="406">
        <v>0</v>
      </c>
      <c r="E21" s="407">
        <v>0</v>
      </c>
      <c r="F21" s="437">
        <v>0</v>
      </c>
      <c r="G21" s="512">
        <v>0</v>
      </c>
      <c r="H21" s="437">
        <v>0</v>
      </c>
      <c r="I21" s="513">
        <v>0</v>
      </c>
      <c r="J21" s="437">
        <v>0</v>
      </c>
      <c r="K21" s="513">
        <v>0</v>
      </c>
      <c r="L21" s="437">
        <v>0</v>
      </c>
      <c r="M21" s="512">
        <v>0</v>
      </c>
      <c r="N21" s="325">
        <f t="shared" si="2"/>
        <v>0</v>
      </c>
      <c r="O21" s="307">
        <f t="shared" si="2"/>
        <v>0</v>
      </c>
      <c r="Q21" s="334">
        <f>N21-F21-H21-J21-L21</f>
        <v>0</v>
      </c>
      <c r="R21" s="334">
        <f>O21-G21-I21-K21-M21</f>
        <v>0</v>
      </c>
      <c r="S21" s="130"/>
      <c r="T21" s="129"/>
      <c r="U21" s="130"/>
      <c r="V21" s="129"/>
      <c r="W21" s="130"/>
      <c r="X21" s="129"/>
      <c r="Y21" s="130"/>
      <c r="Z21" s="129"/>
      <c r="AA21" s="129"/>
      <c r="AB21" s="129"/>
      <c r="AC21" s="130"/>
      <c r="AD21" s="129"/>
      <c r="AE21" s="130"/>
      <c r="AF21" s="129"/>
      <c r="AG21" s="130"/>
      <c r="AH21" s="129"/>
      <c r="AI21" s="130"/>
      <c r="AJ21" s="129"/>
      <c r="AK21" s="130"/>
    </row>
    <row r="22" spans="1:37" s="111" customFormat="1" ht="15">
      <c r="A22" s="225"/>
      <c r="B22" s="287" t="s">
        <v>73</v>
      </c>
      <c r="C22" s="352" t="s">
        <v>7</v>
      </c>
      <c r="D22" s="406">
        <v>0</v>
      </c>
      <c r="E22" s="407">
        <v>0</v>
      </c>
      <c r="F22" s="437">
        <v>0</v>
      </c>
      <c r="G22" s="512">
        <v>0</v>
      </c>
      <c r="H22" s="437">
        <v>0</v>
      </c>
      <c r="I22" s="513">
        <v>0</v>
      </c>
      <c r="J22" s="437">
        <v>0</v>
      </c>
      <c r="K22" s="513">
        <v>0</v>
      </c>
      <c r="L22" s="437">
        <v>0</v>
      </c>
      <c r="M22" s="512">
        <v>0</v>
      </c>
      <c r="N22" s="325">
        <f t="shared" si="2"/>
        <v>0</v>
      </c>
      <c r="O22" s="307">
        <f t="shared" si="2"/>
        <v>0</v>
      </c>
      <c r="Q22" s="334">
        <f>N22-F22-H22-J22-L22</f>
        <v>0</v>
      </c>
      <c r="R22" s="334">
        <f>O22-G22-I22-K22-M22</f>
        <v>0</v>
      </c>
      <c r="S22" s="130"/>
      <c r="T22" s="129"/>
      <c r="U22" s="130"/>
      <c r="V22" s="129"/>
      <c r="W22" s="130"/>
      <c r="X22" s="129"/>
      <c r="Y22" s="130"/>
      <c r="Z22" s="129"/>
      <c r="AA22" s="129"/>
      <c r="AB22" s="129"/>
      <c r="AC22" s="130"/>
      <c r="AD22" s="129"/>
      <c r="AE22" s="130"/>
      <c r="AF22" s="129"/>
      <c r="AG22" s="130"/>
      <c r="AH22" s="129"/>
      <c r="AI22" s="130"/>
      <c r="AJ22" s="129"/>
      <c r="AK22" s="130"/>
    </row>
    <row r="23" spans="1:37" s="111" customFormat="1" ht="15">
      <c r="A23" s="225"/>
      <c r="B23" s="219"/>
      <c r="C23" s="352" t="s">
        <v>90</v>
      </c>
      <c r="D23" s="406">
        <v>0</v>
      </c>
      <c r="E23" s="407">
        <v>0</v>
      </c>
      <c r="F23" s="437">
        <v>0</v>
      </c>
      <c r="G23" s="512">
        <v>0</v>
      </c>
      <c r="H23" s="437">
        <v>0</v>
      </c>
      <c r="I23" s="513">
        <v>0</v>
      </c>
      <c r="J23" s="437">
        <v>0</v>
      </c>
      <c r="K23" s="513">
        <v>0</v>
      </c>
      <c r="L23" s="437">
        <v>0</v>
      </c>
      <c r="M23" s="512">
        <v>0</v>
      </c>
      <c r="N23" s="325">
        <f t="shared" si="2"/>
        <v>0</v>
      </c>
      <c r="O23" s="307">
        <f t="shared" si="2"/>
        <v>0</v>
      </c>
      <c r="Q23" s="334"/>
      <c r="R23" s="334"/>
      <c r="S23" s="130"/>
      <c r="T23" s="129"/>
      <c r="U23" s="130"/>
      <c r="V23" s="129"/>
      <c r="W23" s="130"/>
      <c r="X23" s="129"/>
      <c r="Y23" s="130"/>
      <c r="Z23" s="129"/>
      <c r="AA23" s="129"/>
      <c r="AB23" s="129"/>
      <c r="AC23" s="130"/>
      <c r="AD23" s="129"/>
      <c r="AE23" s="130"/>
      <c r="AF23" s="129"/>
      <c r="AG23" s="130"/>
      <c r="AH23" s="129"/>
      <c r="AI23" s="130"/>
      <c r="AJ23" s="129"/>
      <c r="AK23" s="130"/>
    </row>
    <row r="24" spans="1:37" s="111" customFormat="1" ht="15">
      <c r="A24" s="226"/>
      <c r="B24" s="220"/>
      <c r="C24" s="131"/>
      <c r="D24" s="406"/>
      <c r="E24" s="407"/>
      <c r="F24" s="445"/>
      <c r="G24" s="514"/>
      <c r="H24" s="445"/>
      <c r="I24" s="515"/>
      <c r="J24" s="445"/>
      <c r="K24" s="514"/>
      <c r="L24" s="445"/>
      <c r="M24" s="514"/>
      <c r="N24" s="326"/>
      <c r="O24" s="309"/>
      <c r="Q24" s="332"/>
      <c r="R24" s="335"/>
      <c r="S24" s="130"/>
      <c r="T24" s="129"/>
      <c r="U24" s="130"/>
      <c r="V24" s="129"/>
      <c r="W24" s="130"/>
      <c r="X24" s="129"/>
      <c r="Y24" s="130"/>
      <c r="Z24" s="129"/>
      <c r="AA24" s="134"/>
      <c r="AB24" s="129"/>
      <c r="AC24" s="130"/>
      <c r="AD24" s="129"/>
      <c r="AE24" s="130"/>
      <c r="AF24" s="129"/>
      <c r="AG24" s="130"/>
      <c r="AH24" s="129"/>
      <c r="AI24" s="130"/>
      <c r="AJ24" s="129"/>
      <c r="AK24" s="130"/>
    </row>
    <row r="25" spans="1:37" s="111" customFormat="1" ht="15">
      <c r="A25" s="225" t="s">
        <v>12</v>
      </c>
      <c r="B25" s="273" t="s">
        <v>74</v>
      </c>
      <c r="C25" s="352" t="s">
        <v>6</v>
      </c>
      <c r="D25" s="406">
        <v>25</v>
      </c>
      <c r="E25" s="407">
        <v>46470.2</v>
      </c>
      <c r="F25" s="403">
        <v>5</v>
      </c>
      <c r="G25" s="512">
        <v>170</v>
      </c>
      <c r="H25" s="403">
        <v>3</v>
      </c>
      <c r="I25" s="513">
        <v>2806</v>
      </c>
      <c r="J25" s="502">
        <v>6</v>
      </c>
      <c r="K25" s="512">
        <v>16302</v>
      </c>
      <c r="L25" s="502">
        <v>6</v>
      </c>
      <c r="M25" s="512">
        <v>61757</v>
      </c>
      <c r="N25" s="325">
        <f t="shared" ref="N25:O27" si="3">SUM(F25,H25,J25,L25)</f>
        <v>20</v>
      </c>
      <c r="O25" s="307">
        <f t="shared" si="3"/>
        <v>81035</v>
      </c>
      <c r="Q25" s="334">
        <f>N25-F25-H25-J25-L25</f>
        <v>0</v>
      </c>
      <c r="R25" s="334">
        <f>O25-G25-I25-K25-M25</f>
        <v>0</v>
      </c>
      <c r="S25" s="130"/>
      <c r="T25" s="129"/>
      <c r="U25" s="130"/>
      <c r="V25" s="129"/>
      <c r="W25" s="130"/>
      <c r="X25" s="129"/>
      <c r="Y25" s="130"/>
      <c r="Z25" s="129"/>
      <c r="AA25" s="129"/>
      <c r="AB25" s="129"/>
      <c r="AC25" s="130"/>
      <c r="AD25" s="129"/>
      <c r="AE25" s="130"/>
      <c r="AF25" s="129"/>
      <c r="AG25" s="130"/>
      <c r="AH25" s="129"/>
      <c r="AI25" s="130"/>
      <c r="AJ25" s="129"/>
      <c r="AK25" s="130"/>
    </row>
    <row r="26" spans="1:37" s="111" customFormat="1" ht="15">
      <c r="A26" s="225"/>
      <c r="B26" s="287" t="s">
        <v>75</v>
      </c>
      <c r="C26" s="352" t="s">
        <v>7</v>
      </c>
      <c r="D26" s="406">
        <v>26</v>
      </c>
      <c r="E26" s="407">
        <v>10690.968000000001</v>
      </c>
      <c r="F26" s="403">
        <v>4</v>
      </c>
      <c r="G26" s="512">
        <v>658</v>
      </c>
      <c r="H26" s="403">
        <v>2</v>
      </c>
      <c r="I26" s="513">
        <v>95</v>
      </c>
      <c r="J26" s="502">
        <v>9</v>
      </c>
      <c r="K26" s="512">
        <v>7119</v>
      </c>
      <c r="L26" s="502">
        <v>9</v>
      </c>
      <c r="M26" s="512">
        <v>463</v>
      </c>
      <c r="N26" s="325">
        <f t="shared" si="3"/>
        <v>24</v>
      </c>
      <c r="O26" s="307">
        <f t="shared" si="3"/>
        <v>8335</v>
      </c>
      <c r="Q26" s="334">
        <f>N26-F26-H26-J26-L26</f>
        <v>0</v>
      </c>
      <c r="R26" s="334">
        <f>O26-G26-I26-K26-M26</f>
        <v>0</v>
      </c>
      <c r="S26" s="130"/>
      <c r="T26" s="129"/>
      <c r="U26" s="130"/>
      <c r="V26" s="129"/>
      <c r="W26" s="130"/>
      <c r="X26" s="129"/>
      <c r="Y26" s="130"/>
      <c r="Z26" s="129"/>
      <c r="AA26" s="129"/>
      <c r="AB26" s="129"/>
      <c r="AC26" s="130"/>
      <c r="AD26" s="129"/>
      <c r="AE26" s="130"/>
      <c r="AF26" s="129"/>
      <c r="AG26" s="130"/>
      <c r="AH26" s="129"/>
      <c r="AI26" s="130"/>
      <c r="AJ26" s="129"/>
      <c r="AK26" s="130"/>
    </row>
    <row r="27" spans="1:37" s="111" customFormat="1" ht="15">
      <c r="A27" s="225"/>
      <c r="B27" s="219"/>
      <c r="C27" s="352" t="s">
        <v>90</v>
      </c>
      <c r="D27" s="406">
        <v>131</v>
      </c>
      <c r="E27" s="407">
        <v>30805.584999999999</v>
      </c>
      <c r="F27" s="403">
        <v>33</v>
      </c>
      <c r="G27" s="512">
        <v>7157</v>
      </c>
      <c r="H27" s="403">
        <v>38</v>
      </c>
      <c r="I27" s="513">
        <v>9262</v>
      </c>
      <c r="J27" s="502">
        <v>38</v>
      </c>
      <c r="K27" s="512">
        <v>5483</v>
      </c>
      <c r="L27" s="502">
        <v>32</v>
      </c>
      <c r="M27" s="512">
        <v>3151</v>
      </c>
      <c r="N27" s="325">
        <f t="shared" si="3"/>
        <v>141</v>
      </c>
      <c r="O27" s="307">
        <f t="shared" si="3"/>
        <v>25053</v>
      </c>
      <c r="Q27" s="334"/>
      <c r="R27" s="334"/>
      <c r="S27" s="130"/>
      <c r="T27" s="129"/>
      <c r="U27" s="130"/>
      <c r="V27" s="129"/>
      <c r="W27" s="130"/>
      <c r="X27" s="129"/>
      <c r="Y27" s="130"/>
      <c r="Z27" s="129"/>
      <c r="AA27" s="129"/>
      <c r="AB27" s="129"/>
      <c r="AC27" s="130"/>
      <c r="AD27" s="129"/>
      <c r="AE27" s="130"/>
      <c r="AF27" s="129"/>
      <c r="AG27" s="130"/>
      <c r="AH27" s="129"/>
      <c r="AI27" s="130"/>
      <c r="AJ27" s="129"/>
      <c r="AK27" s="130"/>
    </row>
    <row r="28" spans="1:37" s="111" customFormat="1" ht="15">
      <c r="A28" s="226"/>
      <c r="B28" s="220"/>
      <c r="C28" s="131"/>
      <c r="D28" s="406"/>
      <c r="E28" s="407"/>
      <c r="F28" s="445"/>
      <c r="G28" s="514"/>
      <c r="H28" s="445"/>
      <c r="I28" s="515"/>
      <c r="J28" s="445"/>
      <c r="K28" s="514"/>
      <c r="L28" s="445"/>
      <c r="M28" s="514"/>
      <c r="N28" s="326"/>
      <c r="O28" s="309"/>
      <c r="Q28" s="332"/>
      <c r="R28" s="335"/>
      <c r="S28" s="130"/>
      <c r="T28" s="129"/>
      <c r="U28" s="130"/>
      <c r="V28" s="129"/>
      <c r="W28" s="130"/>
      <c r="X28" s="129"/>
      <c r="Y28" s="130"/>
      <c r="Z28" s="129"/>
      <c r="AA28" s="134"/>
      <c r="AB28" s="129"/>
      <c r="AC28" s="130"/>
      <c r="AD28" s="129"/>
      <c r="AE28" s="130"/>
      <c r="AF28" s="129"/>
      <c r="AG28" s="130"/>
      <c r="AH28" s="129"/>
      <c r="AI28" s="130"/>
      <c r="AJ28" s="129"/>
      <c r="AK28" s="130"/>
    </row>
    <row r="29" spans="1:37" s="111" customFormat="1" ht="15">
      <c r="A29" s="225" t="s">
        <v>13</v>
      </c>
      <c r="B29" s="273" t="s">
        <v>76</v>
      </c>
      <c r="C29" s="352" t="s">
        <v>6</v>
      </c>
      <c r="D29" s="406">
        <v>0</v>
      </c>
      <c r="E29" s="407">
        <v>0</v>
      </c>
      <c r="F29" s="437">
        <v>2</v>
      </c>
      <c r="G29" s="512">
        <v>2240</v>
      </c>
      <c r="H29" s="437">
        <v>0</v>
      </c>
      <c r="I29" s="513">
        <v>0</v>
      </c>
      <c r="J29" s="437">
        <v>0</v>
      </c>
      <c r="K29" s="513">
        <v>0</v>
      </c>
      <c r="L29" s="437">
        <v>1</v>
      </c>
      <c r="M29" s="512">
        <v>2090</v>
      </c>
      <c r="N29" s="325">
        <f t="shared" ref="N29:O31" si="4">SUM(F29,H29,J29,L29)</f>
        <v>3</v>
      </c>
      <c r="O29" s="307">
        <f t="shared" si="4"/>
        <v>4330</v>
      </c>
      <c r="Q29" s="334">
        <f>N29-F29-H29-J29-L29</f>
        <v>0</v>
      </c>
      <c r="R29" s="334">
        <f>O29-G29-I29-K29-M29</f>
        <v>0</v>
      </c>
      <c r="S29" s="130"/>
      <c r="T29" s="129"/>
      <c r="U29" s="130"/>
      <c r="V29" s="129"/>
      <c r="W29" s="130"/>
      <c r="X29" s="129"/>
      <c r="Y29" s="130"/>
      <c r="Z29" s="129"/>
      <c r="AA29" s="129"/>
      <c r="AB29" s="129"/>
      <c r="AC29" s="130"/>
      <c r="AD29" s="129"/>
      <c r="AE29" s="130"/>
      <c r="AF29" s="129"/>
      <c r="AG29" s="130"/>
      <c r="AH29" s="129"/>
      <c r="AI29" s="130"/>
      <c r="AJ29" s="129"/>
      <c r="AK29" s="130"/>
    </row>
    <row r="30" spans="1:37" s="111" customFormat="1" ht="15">
      <c r="A30" s="225"/>
      <c r="B30" s="287" t="s">
        <v>77</v>
      </c>
      <c r="C30" s="352" t="s">
        <v>7</v>
      </c>
      <c r="D30" s="406">
        <v>0</v>
      </c>
      <c r="E30" s="407">
        <v>0</v>
      </c>
      <c r="F30" s="437">
        <v>0</v>
      </c>
      <c r="G30" s="512">
        <v>0</v>
      </c>
      <c r="H30" s="437">
        <v>0</v>
      </c>
      <c r="I30" s="513">
        <v>0</v>
      </c>
      <c r="J30" s="437">
        <v>0</v>
      </c>
      <c r="K30" s="513">
        <v>0</v>
      </c>
      <c r="L30" s="437">
        <v>0</v>
      </c>
      <c r="M30" s="512">
        <v>0</v>
      </c>
      <c r="N30" s="325">
        <f t="shared" si="4"/>
        <v>0</v>
      </c>
      <c r="O30" s="307">
        <f t="shared" si="4"/>
        <v>0</v>
      </c>
      <c r="Q30" s="334">
        <f>N30-F30-H30-J30-L30</f>
        <v>0</v>
      </c>
      <c r="R30" s="334">
        <f>O30-G30-I30-K30-M30</f>
        <v>0</v>
      </c>
      <c r="S30" s="130"/>
      <c r="T30" s="129"/>
      <c r="U30" s="130"/>
      <c r="V30" s="129"/>
      <c r="W30" s="130"/>
      <c r="X30" s="129"/>
      <c r="Y30" s="130"/>
      <c r="Z30" s="129"/>
      <c r="AA30" s="129"/>
      <c r="AB30" s="129"/>
      <c r="AC30" s="130"/>
      <c r="AD30" s="129"/>
      <c r="AE30" s="130"/>
      <c r="AF30" s="129"/>
      <c r="AG30" s="130"/>
      <c r="AH30" s="129"/>
      <c r="AI30" s="130"/>
      <c r="AJ30" s="129"/>
      <c r="AK30" s="130"/>
    </row>
    <row r="31" spans="1:37" s="111" customFormat="1" ht="15">
      <c r="A31" s="225"/>
      <c r="B31" s="219"/>
      <c r="C31" s="352" t="s">
        <v>90</v>
      </c>
      <c r="D31" s="406">
        <v>0</v>
      </c>
      <c r="E31" s="407">
        <v>0</v>
      </c>
      <c r="F31" s="437">
        <v>0</v>
      </c>
      <c r="G31" s="512">
        <v>0</v>
      </c>
      <c r="H31" s="437">
        <v>0</v>
      </c>
      <c r="I31" s="513">
        <v>0</v>
      </c>
      <c r="J31" s="437">
        <v>0</v>
      </c>
      <c r="K31" s="513">
        <v>0</v>
      </c>
      <c r="L31" s="437">
        <v>0</v>
      </c>
      <c r="M31" s="512">
        <v>0</v>
      </c>
      <c r="N31" s="325">
        <f t="shared" si="4"/>
        <v>0</v>
      </c>
      <c r="O31" s="307">
        <f t="shared" si="4"/>
        <v>0</v>
      </c>
      <c r="Q31" s="334"/>
      <c r="R31" s="334"/>
      <c r="S31" s="130"/>
      <c r="T31" s="129"/>
      <c r="U31" s="130"/>
      <c r="V31" s="129"/>
      <c r="W31" s="130"/>
      <c r="X31" s="129"/>
      <c r="Y31" s="130"/>
      <c r="Z31" s="129"/>
      <c r="AA31" s="129"/>
      <c r="AB31" s="129"/>
      <c r="AC31" s="130"/>
      <c r="AD31" s="129"/>
      <c r="AE31" s="130"/>
      <c r="AF31" s="129"/>
      <c r="AG31" s="130"/>
      <c r="AH31" s="129"/>
      <c r="AI31" s="130"/>
      <c r="AJ31" s="129"/>
      <c r="AK31" s="130"/>
    </row>
    <row r="32" spans="1:37" s="111" customFormat="1" ht="15">
      <c r="A32" s="226"/>
      <c r="B32" s="220"/>
      <c r="C32" s="131"/>
      <c r="D32" s="406"/>
      <c r="E32" s="407"/>
      <c r="F32" s="445"/>
      <c r="G32" s="514"/>
      <c r="H32" s="445"/>
      <c r="I32" s="515"/>
      <c r="J32" s="445"/>
      <c r="K32" s="515"/>
      <c r="L32" s="445"/>
      <c r="M32" s="514"/>
      <c r="N32" s="326"/>
      <c r="O32" s="309"/>
      <c r="Q32" s="332"/>
      <c r="R32" s="335"/>
      <c r="S32" s="130"/>
      <c r="T32" s="129"/>
      <c r="U32" s="130"/>
      <c r="V32" s="129" t="s">
        <v>138</v>
      </c>
      <c r="W32" s="130"/>
      <c r="X32" s="129"/>
      <c r="Y32" s="130"/>
      <c r="Z32" s="129"/>
      <c r="AA32" s="134"/>
      <c r="AB32" s="129"/>
      <c r="AC32" s="130"/>
      <c r="AD32" s="129"/>
      <c r="AE32" s="130"/>
      <c r="AF32" s="129"/>
      <c r="AG32" s="130"/>
      <c r="AH32" s="129"/>
      <c r="AI32" s="130"/>
      <c r="AJ32" s="129"/>
      <c r="AK32" s="130"/>
    </row>
    <row r="33" spans="1:37" s="111" customFormat="1" ht="15">
      <c r="A33" s="225" t="s">
        <v>14</v>
      </c>
      <c r="B33" s="273" t="s">
        <v>78</v>
      </c>
      <c r="C33" s="352" t="s">
        <v>6</v>
      </c>
      <c r="D33" s="406">
        <v>0</v>
      </c>
      <c r="E33" s="407">
        <v>0</v>
      </c>
      <c r="F33" s="437">
        <v>0</v>
      </c>
      <c r="G33" s="512">
        <v>0</v>
      </c>
      <c r="H33" s="437">
        <v>0</v>
      </c>
      <c r="I33" s="513">
        <v>0</v>
      </c>
      <c r="J33" s="437">
        <v>0</v>
      </c>
      <c r="K33" s="513">
        <v>0</v>
      </c>
      <c r="L33" s="437">
        <v>0</v>
      </c>
      <c r="M33" s="512">
        <v>0</v>
      </c>
      <c r="N33" s="325">
        <f t="shared" ref="N33:O35" si="5">SUM(F33,H33,J33,L33)</f>
        <v>0</v>
      </c>
      <c r="O33" s="307">
        <f t="shared" si="5"/>
        <v>0</v>
      </c>
      <c r="Q33" s="334">
        <f>N33-F33-H33-J33-L33</f>
        <v>0</v>
      </c>
      <c r="R33" s="334">
        <f>O33-G33-I33-K33-M33</f>
        <v>0</v>
      </c>
      <c r="S33" s="130"/>
      <c r="T33" s="129"/>
      <c r="U33" s="130"/>
      <c r="V33" s="129"/>
      <c r="W33" s="130"/>
      <c r="X33" s="129"/>
      <c r="Y33" s="130"/>
      <c r="Z33" s="129"/>
      <c r="AA33" s="129"/>
      <c r="AB33" s="129"/>
      <c r="AC33" s="130"/>
      <c r="AD33" s="129"/>
      <c r="AE33" s="130"/>
      <c r="AF33" s="129"/>
      <c r="AG33" s="130"/>
      <c r="AH33" s="129"/>
      <c r="AI33" s="130"/>
      <c r="AJ33" s="129"/>
      <c r="AK33" s="130"/>
    </row>
    <row r="34" spans="1:37" s="111" customFormat="1" ht="15">
      <c r="A34" s="225" t="s">
        <v>15</v>
      </c>
      <c r="B34" s="287" t="s">
        <v>79</v>
      </c>
      <c r="C34" s="352" t="s">
        <v>7</v>
      </c>
      <c r="D34" s="406">
        <v>0</v>
      </c>
      <c r="E34" s="407">
        <v>0</v>
      </c>
      <c r="F34" s="437">
        <v>0</v>
      </c>
      <c r="G34" s="512">
        <v>0</v>
      </c>
      <c r="H34" s="437">
        <v>0</v>
      </c>
      <c r="I34" s="513">
        <v>0</v>
      </c>
      <c r="J34" s="437">
        <v>0</v>
      </c>
      <c r="K34" s="513">
        <v>0</v>
      </c>
      <c r="L34" s="437">
        <v>0</v>
      </c>
      <c r="M34" s="512">
        <v>0</v>
      </c>
      <c r="N34" s="325">
        <f t="shared" si="5"/>
        <v>0</v>
      </c>
      <c r="O34" s="307">
        <f t="shared" si="5"/>
        <v>0</v>
      </c>
      <c r="Q34" s="334">
        <f>N34-F34-H34-J34-L34</f>
        <v>0</v>
      </c>
      <c r="R34" s="334">
        <f>O34-G34-I34-K34-M34</f>
        <v>0</v>
      </c>
      <c r="S34" s="130"/>
      <c r="T34" s="129"/>
      <c r="U34" s="130"/>
      <c r="V34" s="129"/>
      <c r="W34" s="130"/>
      <c r="X34" s="129"/>
      <c r="Y34" s="130"/>
      <c r="Z34" s="129"/>
      <c r="AA34" s="129"/>
      <c r="AB34" s="129"/>
      <c r="AC34" s="130"/>
      <c r="AD34" s="129"/>
      <c r="AE34" s="130"/>
      <c r="AF34" s="129"/>
      <c r="AG34" s="130"/>
      <c r="AH34" s="129"/>
      <c r="AI34" s="130"/>
      <c r="AJ34" s="129"/>
      <c r="AK34" s="130"/>
    </row>
    <row r="35" spans="1:37" s="111" customFormat="1" ht="15">
      <c r="A35" s="225"/>
      <c r="B35" s="219"/>
      <c r="C35" s="352" t="s">
        <v>90</v>
      </c>
      <c r="D35" s="406">
        <v>0</v>
      </c>
      <c r="E35" s="407">
        <v>0</v>
      </c>
      <c r="F35" s="437">
        <v>0</v>
      </c>
      <c r="G35" s="512">
        <v>0</v>
      </c>
      <c r="H35" s="437">
        <v>0</v>
      </c>
      <c r="I35" s="513">
        <v>0</v>
      </c>
      <c r="J35" s="437">
        <v>0</v>
      </c>
      <c r="K35" s="513">
        <v>0</v>
      </c>
      <c r="L35" s="437">
        <v>0</v>
      </c>
      <c r="M35" s="512">
        <v>0</v>
      </c>
      <c r="N35" s="325">
        <f t="shared" si="5"/>
        <v>0</v>
      </c>
      <c r="O35" s="307">
        <f t="shared" si="5"/>
        <v>0</v>
      </c>
      <c r="Q35" s="334"/>
      <c r="R35" s="334"/>
      <c r="S35" s="130"/>
      <c r="T35" s="129"/>
      <c r="U35" s="130"/>
      <c r="V35" s="129"/>
      <c r="W35" s="130"/>
      <c r="X35" s="129"/>
      <c r="Y35" s="130"/>
      <c r="Z35" s="129"/>
      <c r="AA35" s="129"/>
      <c r="AB35" s="129"/>
      <c r="AC35" s="130"/>
      <c r="AD35" s="129"/>
      <c r="AE35" s="130"/>
      <c r="AF35" s="129"/>
      <c r="AG35" s="130"/>
      <c r="AH35" s="129"/>
      <c r="AI35" s="130"/>
      <c r="AJ35" s="129"/>
      <c r="AK35" s="130"/>
    </row>
    <row r="36" spans="1:37" s="111" customFormat="1" ht="15">
      <c r="A36" s="226"/>
      <c r="B36" s="220"/>
      <c r="C36" s="131"/>
      <c r="D36" s="406"/>
      <c r="E36" s="407"/>
      <c r="F36" s="445"/>
      <c r="G36" s="514"/>
      <c r="H36" s="445"/>
      <c r="I36" s="515"/>
      <c r="J36" s="445"/>
      <c r="K36" s="514"/>
      <c r="L36" s="445"/>
      <c r="M36" s="514"/>
      <c r="N36" s="326"/>
      <c r="O36" s="309"/>
      <c r="Q36" s="336"/>
      <c r="R36" s="335"/>
      <c r="S36" s="130"/>
      <c r="T36" s="129"/>
      <c r="U36" s="130"/>
      <c r="V36" s="129"/>
      <c r="W36" s="130"/>
      <c r="X36" s="129"/>
      <c r="Y36" s="130"/>
      <c r="Z36" s="129"/>
      <c r="AA36" s="129"/>
      <c r="AB36" s="129"/>
      <c r="AC36" s="130"/>
      <c r="AD36" s="129"/>
      <c r="AE36" s="130"/>
      <c r="AF36" s="129"/>
      <c r="AG36" s="130"/>
      <c r="AH36" s="129"/>
      <c r="AI36" s="130"/>
      <c r="AJ36" s="129"/>
      <c r="AK36" s="130"/>
    </row>
    <row r="37" spans="1:37" s="111" customFormat="1" ht="15">
      <c r="A37" s="225" t="s">
        <v>18</v>
      </c>
      <c r="B37" s="273" t="s">
        <v>80</v>
      </c>
      <c r="C37" s="352" t="s">
        <v>6</v>
      </c>
      <c r="D37" s="406">
        <v>324</v>
      </c>
      <c r="E37" s="407">
        <v>9484.6549999999988</v>
      </c>
      <c r="F37" s="403">
        <v>91</v>
      </c>
      <c r="G37" s="516">
        <v>4667</v>
      </c>
      <c r="H37" s="403">
        <v>17</v>
      </c>
      <c r="I37" s="517">
        <v>768</v>
      </c>
      <c r="J37" s="437">
        <v>26</v>
      </c>
      <c r="K37" s="513">
        <v>30623</v>
      </c>
      <c r="L37" s="502">
        <v>14</v>
      </c>
      <c r="M37" s="516">
        <v>401</v>
      </c>
      <c r="N37" s="325">
        <f t="shared" ref="N37:O39" si="6">SUM(F37,H37,J37,L37)</f>
        <v>148</v>
      </c>
      <c r="O37" s="307">
        <f t="shared" si="6"/>
        <v>36459</v>
      </c>
      <c r="Q37" s="334">
        <f>N37-F37-H37-J37-L37</f>
        <v>0</v>
      </c>
      <c r="R37" s="334">
        <f>O37-G37-I37-K37-M37</f>
        <v>0</v>
      </c>
      <c r="S37" s="130"/>
      <c r="T37" s="129"/>
      <c r="U37" s="130"/>
      <c r="V37" s="129"/>
      <c r="W37" s="130"/>
      <c r="X37" s="129"/>
      <c r="Y37" s="130"/>
      <c r="Z37" s="129"/>
      <c r="AA37" s="129"/>
      <c r="AB37" s="129"/>
      <c r="AC37" s="130"/>
      <c r="AD37" s="129"/>
      <c r="AE37" s="130"/>
      <c r="AF37" s="129"/>
      <c r="AG37" s="130"/>
      <c r="AH37" s="129"/>
      <c r="AI37" s="130"/>
      <c r="AJ37" s="129"/>
      <c r="AK37" s="130"/>
    </row>
    <row r="38" spans="1:37" s="111" customFormat="1" ht="13.5" customHeight="1">
      <c r="A38" s="225"/>
      <c r="B38" s="287" t="s">
        <v>81</v>
      </c>
      <c r="C38" s="352" t="s">
        <v>7</v>
      </c>
      <c r="D38" s="406">
        <v>0</v>
      </c>
      <c r="E38" s="407">
        <v>0</v>
      </c>
      <c r="F38" s="403">
        <v>0</v>
      </c>
      <c r="G38" s="512">
        <v>0</v>
      </c>
      <c r="H38" s="403">
        <v>0</v>
      </c>
      <c r="I38" s="513">
        <v>0</v>
      </c>
      <c r="J38" s="437">
        <v>0</v>
      </c>
      <c r="K38" s="513">
        <v>0</v>
      </c>
      <c r="L38" s="502">
        <v>0</v>
      </c>
      <c r="M38" s="512">
        <v>0</v>
      </c>
      <c r="N38" s="325">
        <f t="shared" si="6"/>
        <v>0</v>
      </c>
      <c r="O38" s="307">
        <f t="shared" si="6"/>
        <v>0</v>
      </c>
      <c r="Q38" s="334">
        <f>N38-F38-H38-J38-L38</f>
        <v>0</v>
      </c>
      <c r="R38" s="334">
        <f>O38-G38-I38-K38-M38</f>
        <v>0</v>
      </c>
      <c r="S38" s="130"/>
      <c r="T38" s="129"/>
      <c r="U38" s="130"/>
      <c r="V38" s="129"/>
      <c r="W38" s="130"/>
      <c r="X38" s="129"/>
      <c r="Y38" s="130"/>
      <c r="Z38" s="129"/>
      <c r="AA38" s="129"/>
      <c r="AB38" s="129"/>
      <c r="AC38" s="130"/>
      <c r="AD38" s="129"/>
      <c r="AE38" s="130"/>
      <c r="AF38" s="129"/>
      <c r="AG38" s="130"/>
      <c r="AH38" s="129"/>
      <c r="AI38" s="130"/>
      <c r="AJ38" s="129"/>
      <c r="AK38" s="130"/>
    </row>
    <row r="39" spans="1:37" s="111" customFormat="1" ht="13.5" customHeight="1">
      <c r="A39" s="225"/>
      <c r="B39" s="219"/>
      <c r="C39" s="352" t="s">
        <v>90</v>
      </c>
      <c r="D39" s="406">
        <v>0</v>
      </c>
      <c r="E39" s="407">
        <v>0</v>
      </c>
      <c r="F39" s="437">
        <v>0</v>
      </c>
      <c r="G39" s="512">
        <v>0</v>
      </c>
      <c r="H39" s="437">
        <v>0</v>
      </c>
      <c r="I39" s="513">
        <v>0</v>
      </c>
      <c r="J39" s="437">
        <v>0</v>
      </c>
      <c r="K39" s="513">
        <v>0</v>
      </c>
      <c r="L39" s="437">
        <v>0</v>
      </c>
      <c r="M39" s="512">
        <v>0</v>
      </c>
      <c r="N39" s="325">
        <f t="shared" si="6"/>
        <v>0</v>
      </c>
      <c r="O39" s="307">
        <f t="shared" si="6"/>
        <v>0</v>
      </c>
      <c r="Q39" s="334"/>
      <c r="R39" s="334"/>
      <c r="S39" s="130"/>
      <c r="T39" s="129"/>
      <c r="U39" s="130"/>
      <c r="V39" s="129"/>
      <c r="W39" s="130"/>
      <c r="X39" s="129"/>
      <c r="Y39" s="130"/>
      <c r="Z39" s="129"/>
      <c r="AA39" s="129"/>
      <c r="AB39" s="129"/>
      <c r="AC39" s="130"/>
      <c r="AD39" s="129"/>
      <c r="AE39" s="130"/>
      <c r="AF39" s="129"/>
      <c r="AG39" s="130"/>
      <c r="AH39" s="129"/>
      <c r="AI39" s="130"/>
      <c r="AJ39" s="129"/>
      <c r="AK39" s="130"/>
    </row>
    <row r="40" spans="1:37" s="111" customFormat="1" ht="15">
      <c r="A40" s="226"/>
      <c r="B40" s="220"/>
      <c r="C40" s="308"/>
      <c r="D40" s="406"/>
      <c r="E40" s="407"/>
      <c r="F40" s="445"/>
      <c r="G40" s="514"/>
      <c r="H40" s="445"/>
      <c r="I40" s="515"/>
      <c r="J40" s="445"/>
      <c r="K40" s="514"/>
      <c r="L40" s="445"/>
      <c r="M40" s="514"/>
      <c r="N40" s="326"/>
      <c r="O40" s="309"/>
      <c r="Q40" s="332"/>
      <c r="R40" s="335"/>
      <c r="S40" s="130"/>
      <c r="T40" s="129"/>
      <c r="U40" s="130"/>
      <c r="V40" s="129"/>
      <c r="W40" s="130"/>
      <c r="X40" s="129"/>
      <c r="Y40" s="130"/>
      <c r="Z40" s="129"/>
      <c r="AA40" s="134"/>
      <c r="AB40" s="129"/>
      <c r="AC40" s="130"/>
      <c r="AD40" s="129"/>
      <c r="AE40" s="130"/>
      <c r="AF40" s="129"/>
      <c r="AG40" s="130"/>
      <c r="AH40" s="129"/>
      <c r="AI40" s="130"/>
      <c r="AJ40" s="129"/>
      <c r="AK40" s="130"/>
    </row>
    <row r="41" spans="1:37" s="154" customFormat="1" ht="15">
      <c r="A41" s="225" t="s">
        <v>38</v>
      </c>
      <c r="B41" s="219" t="s">
        <v>82</v>
      </c>
      <c r="C41" s="310"/>
      <c r="D41" s="406">
        <v>51</v>
      </c>
      <c r="E41" s="407">
        <v>145712.97399999999</v>
      </c>
      <c r="F41" s="403">
        <v>11</v>
      </c>
      <c r="G41" s="518">
        <v>3803</v>
      </c>
      <c r="H41" s="403">
        <v>7</v>
      </c>
      <c r="I41" s="519">
        <v>36726</v>
      </c>
      <c r="J41" s="502">
        <v>23</v>
      </c>
      <c r="K41" s="518">
        <v>15315</v>
      </c>
      <c r="L41" s="502">
        <v>25</v>
      </c>
      <c r="M41" s="518">
        <v>69203</v>
      </c>
      <c r="N41" s="325">
        <f>SUM(F41,H41,J41,L41)</f>
        <v>66</v>
      </c>
      <c r="O41" s="307">
        <f>SUM(G41,I41,K41,M41)</f>
        <v>125047</v>
      </c>
      <c r="Q41" s="334">
        <f>N41-F41-H41-J41-L41</f>
        <v>0</v>
      </c>
      <c r="R41" s="334">
        <f>O41-G41-I41-K41-M41</f>
        <v>0</v>
      </c>
      <c r="S41" s="156"/>
      <c r="T41" s="155"/>
      <c r="U41" s="156"/>
      <c r="V41" s="155"/>
      <c r="W41" s="156"/>
      <c r="X41" s="155"/>
      <c r="Y41" s="156"/>
      <c r="Z41" s="155"/>
      <c r="AA41" s="155"/>
      <c r="AB41" s="155"/>
      <c r="AC41" s="156"/>
      <c r="AD41" s="155"/>
      <c r="AE41" s="156"/>
      <c r="AF41" s="155"/>
      <c r="AG41" s="156"/>
      <c r="AH41" s="155"/>
      <c r="AI41" s="156"/>
      <c r="AJ41" s="155"/>
      <c r="AK41" s="156"/>
    </row>
    <row r="42" spans="1:37" s="154" customFormat="1" ht="15">
      <c r="A42" s="226"/>
      <c r="B42" s="220"/>
      <c r="C42" s="311"/>
      <c r="D42" s="406"/>
      <c r="E42" s="407"/>
      <c r="F42" s="445"/>
      <c r="G42" s="514"/>
      <c r="H42" s="445"/>
      <c r="I42" s="515"/>
      <c r="J42" s="445"/>
      <c r="K42" s="514"/>
      <c r="L42" s="445"/>
      <c r="M42" s="514"/>
      <c r="N42" s="326"/>
      <c r="O42" s="309"/>
      <c r="Q42" s="337"/>
      <c r="R42" s="338"/>
      <c r="S42" s="156"/>
      <c r="T42" s="155"/>
      <c r="U42" s="156"/>
      <c r="V42" s="155"/>
      <c r="W42" s="156"/>
      <c r="X42" s="155"/>
      <c r="Y42" s="156"/>
      <c r="Z42" s="155"/>
      <c r="AA42" s="158"/>
      <c r="AB42" s="155"/>
      <c r="AC42" s="156"/>
      <c r="AD42" s="155"/>
      <c r="AE42" s="156"/>
      <c r="AF42" s="155"/>
      <c r="AG42" s="156"/>
      <c r="AH42" s="155"/>
      <c r="AI42" s="156"/>
      <c r="AJ42" s="155"/>
      <c r="AK42" s="156"/>
    </row>
    <row r="43" spans="1:37" s="154" customFormat="1" ht="15">
      <c r="A43" s="225" t="s">
        <v>16</v>
      </c>
      <c r="B43" s="219" t="s">
        <v>83</v>
      </c>
      <c r="C43" s="310"/>
      <c r="D43" s="406">
        <v>270</v>
      </c>
      <c r="E43" s="407">
        <v>44927.73</v>
      </c>
      <c r="F43" s="403">
        <v>88</v>
      </c>
      <c r="G43" s="516">
        <v>2385</v>
      </c>
      <c r="H43" s="403">
        <v>106</v>
      </c>
      <c r="I43" s="517">
        <v>8362</v>
      </c>
      <c r="J43" s="502">
        <v>89</v>
      </c>
      <c r="K43" s="516">
        <v>1971</v>
      </c>
      <c r="L43" s="502">
        <v>91</v>
      </c>
      <c r="M43" s="516">
        <v>2150</v>
      </c>
      <c r="N43" s="325">
        <f>SUM(F43,H43,J43,L43)</f>
        <v>374</v>
      </c>
      <c r="O43" s="307">
        <f>SUM(G43,I43,K43,M43)</f>
        <v>14868</v>
      </c>
      <c r="P43" s="159"/>
      <c r="Q43" s="334">
        <f>N43-F43-H43-J43-L43</f>
        <v>0</v>
      </c>
      <c r="R43" s="334">
        <f>O43-G43-I43-K43-M43</f>
        <v>0</v>
      </c>
      <c r="S43" s="156"/>
      <c r="T43" s="155"/>
      <c r="U43" s="156"/>
      <c r="V43" s="155"/>
      <c r="W43" s="156"/>
      <c r="X43" s="155"/>
      <c r="Y43" s="156"/>
      <c r="Z43" s="155"/>
      <c r="AA43" s="155"/>
      <c r="AB43" s="155"/>
      <c r="AC43" s="156"/>
      <c r="AD43" s="155"/>
      <c r="AE43" s="156"/>
      <c r="AF43" s="155"/>
      <c r="AG43" s="156"/>
      <c r="AH43" s="155"/>
      <c r="AI43" s="156"/>
      <c r="AJ43" s="155"/>
      <c r="AK43" s="156"/>
    </row>
    <row r="44" spans="1:37" s="111" customFormat="1" ht="15">
      <c r="A44" s="226"/>
      <c r="B44" s="220"/>
      <c r="C44" s="308"/>
      <c r="D44" s="406"/>
      <c r="E44" s="407"/>
      <c r="F44" s="445"/>
      <c r="G44" s="451"/>
      <c r="H44" s="436"/>
      <c r="I44" s="503"/>
      <c r="J44" s="436"/>
      <c r="K44" s="451"/>
      <c r="L44" s="436"/>
      <c r="M44" s="451"/>
      <c r="N44" s="326"/>
      <c r="O44" s="309"/>
      <c r="P44" s="136"/>
      <c r="Q44" s="336"/>
      <c r="R44" s="335"/>
      <c r="S44" s="130"/>
      <c r="T44" s="129"/>
      <c r="U44" s="130"/>
      <c r="V44" s="129"/>
      <c r="W44" s="130"/>
      <c r="X44" s="129"/>
      <c r="Y44" s="130"/>
      <c r="Z44" s="129"/>
      <c r="AA44" s="129"/>
      <c r="AB44" s="129"/>
      <c r="AC44" s="130"/>
      <c r="AD44" s="129"/>
      <c r="AE44" s="130"/>
      <c r="AF44" s="129"/>
      <c r="AG44" s="130"/>
      <c r="AH44" s="129"/>
      <c r="AI44" s="130"/>
      <c r="AJ44" s="129"/>
      <c r="AK44" s="130"/>
    </row>
    <row r="45" spans="1:37" s="168" customFormat="1" ht="15">
      <c r="A45" s="230" t="s">
        <v>0</v>
      </c>
      <c r="B45" s="224" t="s">
        <v>84</v>
      </c>
      <c r="C45" s="313"/>
      <c r="D45" s="408">
        <f>SUM(D9:D44)</f>
        <v>1172</v>
      </c>
      <c r="E45" s="473">
        <f>SUM(E9:E44)</f>
        <v>365588.69999999995</v>
      </c>
      <c r="F45" s="446">
        <f t="shared" ref="F45:M45" si="7">SUM(F9:F44)</f>
        <v>315</v>
      </c>
      <c r="G45" s="452">
        <f t="shared" si="7"/>
        <v>33971</v>
      </c>
      <c r="H45" s="441">
        <f t="shared" si="7"/>
        <v>238</v>
      </c>
      <c r="I45" s="504">
        <f t="shared" si="7"/>
        <v>69226</v>
      </c>
      <c r="J45" s="441">
        <f t="shared" si="7"/>
        <v>284</v>
      </c>
      <c r="K45" s="452">
        <f t="shared" si="7"/>
        <v>107166</v>
      </c>
      <c r="L45" s="441">
        <f t="shared" si="7"/>
        <v>241</v>
      </c>
      <c r="M45" s="452">
        <f t="shared" si="7"/>
        <v>151211</v>
      </c>
      <c r="N45" s="327">
        <f>SUM(N9:N44)</f>
        <v>1078</v>
      </c>
      <c r="O45" s="428">
        <f>SUM(O9:O43)</f>
        <v>361574</v>
      </c>
      <c r="P45" s="164"/>
      <c r="Q45" s="334">
        <f>N45-F45-H45-J45-L45</f>
        <v>0</v>
      </c>
      <c r="R45" s="334">
        <f>O45-G45-I45-K45-M45</f>
        <v>0</v>
      </c>
      <c r="S45" s="167"/>
      <c r="T45" s="155"/>
      <c r="U45" s="167"/>
      <c r="V45" s="155"/>
      <c r="W45" s="167"/>
      <c r="X45" s="155"/>
      <c r="Y45" s="167"/>
      <c r="Z45" s="155"/>
      <c r="AA45" s="156"/>
      <c r="AB45" s="155"/>
      <c r="AC45" s="167"/>
      <c r="AD45" s="155"/>
      <c r="AE45" s="167"/>
      <c r="AF45" s="155"/>
      <c r="AG45" s="167"/>
      <c r="AH45" s="155"/>
      <c r="AI45" s="167"/>
      <c r="AJ45" s="155"/>
      <c r="AK45" s="167"/>
    </row>
    <row r="46" spans="1:37" s="111" customFormat="1" ht="15.6" thickBot="1">
      <c r="A46" s="357"/>
      <c r="B46" s="358"/>
      <c r="C46" s="359"/>
      <c r="D46" s="409"/>
      <c r="E46" s="410"/>
      <c r="F46" s="411"/>
      <c r="G46" s="440"/>
      <c r="H46" s="411"/>
      <c r="I46" s="440"/>
      <c r="J46" s="411"/>
      <c r="K46" s="501"/>
      <c r="L46" s="411"/>
      <c r="M46" s="444"/>
      <c r="N46" s="362"/>
      <c r="O46" s="363"/>
      <c r="P46" s="109"/>
      <c r="Q46" s="334"/>
      <c r="R46" s="330"/>
      <c r="S46" s="104"/>
      <c r="T46" s="104"/>
      <c r="U46" s="104"/>
      <c r="V46" s="104"/>
      <c r="W46" s="104"/>
      <c r="X46" s="104"/>
      <c r="Y46" s="104"/>
      <c r="Z46" s="104"/>
      <c r="AA46" s="104"/>
      <c r="AB46" s="104"/>
      <c r="AC46" s="104"/>
      <c r="AD46" s="104"/>
      <c r="AE46" s="104"/>
      <c r="AF46" s="104"/>
      <c r="AG46" s="104"/>
      <c r="AH46" s="104"/>
      <c r="AI46" s="104"/>
      <c r="AJ46" s="104"/>
      <c r="AK46" s="104"/>
    </row>
    <row r="47" spans="1:37" s="122" customFormat="1" ht="13.8" thickTop="1">
      <c r="A47" s="122" t="s">
        <v>118</v>
      </c>
      <c r="B47" s="353" t="s">
        <v>92</v>
      </c>
      <c r="C47" s="354"/>
      <c r="D47" s="122" t="s">
        <v>117</v>
      </c>
      <c r="G47" s="355" t="s">
        <v>93</v>
      </c>
      <c r="M47" s="122" t="s">
        <v>119</v>
      </c>
      <c r="O47" s="122" t="s">
        <v>95</v>
      </c>
    </row>
    <row r="48" spans="1:37" s="106" customFormat="1" ht="9.6">
      <c r="A48" s="179" t="s">
        <v>17</v>
      </c>
      <c r="B48" s="179"/>
      <c r="C48" s="179"/>
      <c r="D48" s="180"/>
      <c r="E48" s="180"/>
      <c r="F48" s="179"/>
      <c r="G48" s="179"/>
      <c r="H48" s="179"/>
      <c r="I48" s="181"/>
      <c r="J48" s="182"/>
      <c r="K48" s="182"/>
      <c r="L48" s="182"/>
      <c r="M48" s="182"/>
      <c r="N48" s="182"/>
      <c r="O48" s="182"/>
      <c r="P48" s="109"/>
      <c r="Q48" s="331"/>
      <c r="R48" s="331"/>
    </row>
    <row r="49" spans="1:19">
      <c r="A49" s="104" t="str">
        <f>SUMMARY!A53</f>
        <v>Note:  "R"= Renovation line item - were added to the table as of January 2013.</v>
      </c>
    </row>
    <row r="50" spans="1:19">
      <c r="N50" s="185"/>
      <c r="O50" s="185"/>
    </row>
    <row r="51" spans="1:19" s="111" customFormat="1" ht="10.199999999999999">
      <c r="A51" s="184"/>
      <c r="B51" s="184"/>
      <c r="C51" s="109"/>
      <c r="D51" s="113"/>
      <c r="E51" s="113"/>
      <c r="F51" s="109"/>
      <c r="G51" s="109"/>
      <c r="H51" s="109"/>
      <c r="I51" s="109"/>
      <c r="J51" s="109"/>
      <c r="K51" s="109"/>
      <c r="L51" s="109"/>
      <c r="M51" s="109"/>
      <c r="P51" s="109"/>
      <c r="Q51" s="332"/>
      <c r="R51" s="332"/>
    </row>
    <row r="52" spans="1:19" s="111" customFormat="1" ht="7.5" customHeight="1">
      <c r="C52" s="109"/>
      <c r="D52" s="113"/>
      <c r="E52" s="113"/>
      <c r="F52" s="109"/>
      <c r="G52" s="109"/>
      <c r="H52" s="109"/>
      <c r="I52" s="109"/>
      <c r="J52" s="109"/>
      <c r="K52" s="109"/>
      <c r="L52" s="109"/>
      <c r="M52" s="109"/>
      <c r="N52" s="109"/>
      <c r="O52" s="109"/>
      <c r="P52" s="109"/>
      <c r="Q52" s="332"/>
      <c r="R52" s="332"/>
    </row>
    <row r="53" spans="1:19" s="108" customFormat="1" ht="15">
      <c r="C53" s="105"/>
      <c r="D53" s="105"/>
      <c r="E53" s="105"/>
      <c r="F53" s="105"/>
      <c r="G53" s="105"/>
      <c r="H53" s="105"/>
      <c r="I53" s="105"/>
      <c r="J53" s="105"/>
      <c r="K53" s="105"/>
      <c r="L53" s="105"/>
      <c r="M53" s="105"/>
      <c r="N53" s="105"/>
      <c r="O53" s="105"/>
      <c r="P53" s="105"/>
      <c r="Q53" s="339"/>
      <c r="R53" s="339"/>
      <c r="S53" s="105"/>
    </row>
    <row r="54" spans="1:19" s="108" customFormat="1" ht="15">
      <c r="C54" s="561"/>
      <c r="D54" s="561"/>
      <c r="E54" s="561"/>
      <c r="F54" s="561"/>
      <c r="G54" s="561"/>
      <c r="H54" s="561"/>
      <c r="I54" s="561"/>
      <c r="J54" s="561"/>
      <c r="K54" s="561"/>
      <c r="L54" s="561"/>
      <c r="M54" s="561"/>
      <c r="N54" s="561"/>
      <c r="Q54" s="340"/>
      <c r="R54" s="340"/>
    </row>
  </sheetData>
  <mergeCells count="19">
    <mergeCell ref="A2:O2"/>
    <mergeCell ref="A6:C7"/>
    <mergeCell ref="D6:E6"/>
    <mergeCell ref="F6:G6"/>
    <mergeCell ref="H6:I6"/>
    <mergeCell ref="J6:K6"/>
    <mergeCell ref="L6:M6"/>
    <mergeCell ref="N6:O6"/>
    <mergeCell ref="AD6:AE6"/>
    <mergeCell ref="AF6:AG6"/>
    <mergeCell ref="AH6:AI6"/>
    <mergeCell ref="AJ6:AK6"/>
    <mergeCell ref="C54:N54"/>
    <mergeCell ref="R6:S6"/>
    <mergeCell ref="T6:U6"/>
    <mergeCell ref="V6:W6"/>
    <mergeCell ref="X6:Y6"/>
    <mergeCell ref="Z6:AA6"/>
    <mergeCell ref="AB6:AC6"/>
  </mergeCells>
  <pageMargins left="0.7" right="0.7" top="0.75" bottom="0.75" header="0.3" footer="0.3"/>
  <pageSetup scale="59" orientation="portrait" r:id="rId1"/>
  <colBreaks count="1" manualBreakCount="1">
    <brk id="1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28</vt:i4>
      </vt:variant>
      <vt:variant>
        <vt:lpstr>Named Ranges</vt:lpstr>
      </vt:variant>
      <vt:variant>
        <vt:i4>18</vt:i4>
      </vt:variant>
    </vt:vector>
  </HeadingPairs>
  <TitlesOfParts>
    <vt:vector size="46" baseType="lpstr">
      <vt:lpstr>SUMMARY</vt:lpstr>
      <vt:lpstr>2026</vt:lpstr>
      <vt:lpstr>2025</vt:lpstr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2007</vt:lpstr>
      <vt:lpstr>2006</vt:lpstr>
      <vt:lpstr>2005</vt:lpstr>
      <vt:lpstr>2004</vt:lpstr>
      <vt:lpstr>2003</vt:lpstr>
      <vt:lpstr>2002</vt:lpstr>
      <vt:lpstr>2001</vt:lpstr>
      <vt:lpstr>2000</vt:lpstr>
      <vt:lpstr>'2009'!Print_Area</vt:lpstr>
      <vt:lpstr>'2011'!Print_Area</vt:lpstr>
      <vt:lpstr>'2012'!Print_Area</vt:lpstr>
      <vt:lpstr>'2013'!Print_Area</vt:lpstr>
      <vt:lpstr>'2014'!Print_Area</vt:lpstr>
      <vt:lpstr>'2015'!Print_Area</vt:lpstr>
      <vt:lpstr>'2016'!Print_Area</vt:lpstr>
      <vt:lpstr>'2018'!Print_Area</vt:lpstr>
      <vt:lpstr>'2019'!Print_Area</vt:lpstr>
      <vt:lpstr>'2020'!Print_Area</vt:lpstr>
      <vt:lpstr>'2021'!Print_Area</vt:lpstr>
      <vt:lpstr>'2022'!Print_Area</vt:lpstr>
      <vt:lpstr>'2023'!Print_Area</vt:lpstr>
      <vt:lpstr>'2024'!Print_Area</vt:lpstr>
      <vt:lpstr>'2025'!Print_Area</vt:lpstr>
      <vt:lpstr>'2026'!Print_Area</vt:lpstr>
      <vt:lpstr>SUMMARY!Print_Area</vt:lpstr>
      <vt:lpstr>SUMMARY!Print_Titles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Nellie N. Asanuma</dc:creator>
  <dc:description>Date Last updated 10/2/12 with September 2012 data.</dc:description>
  <cp:lastModifiedBy>Gerard Limtiaco</cp:lastModifiedBy>
  <cp:lastPrinted>2026-06-05T02:00:43Z</cp:lastPrinted>
  <dcterms:created xsi:type="dcterms:W3CDTF">1998-05-07T05:35:40Z</dcterms:created>
  <dcterms:modified xsi:type="dcterms:W3CDTF">2026-06-05T02:00:50Z</dcterms:modified>
</cp:coreProperties>
</file>